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-150" yWindow="5070" windowWidth="21840" windowHeight="4545" tabRatio="839"/>
  </bookViews>
  <sheets>
    <sheet name="Cronograma" sheetId="16" r:id="rId1"/>
    <sheet name="RESUMO" sheetId="25" r:id="rId2"/>
    <sheet name="S SALVADOR" sheetId="59" r:id="rId3"/>
    <sheet name="BELO HORIZONTE" sheetId="58" r:id="rId4"/>
    <sheet name="NITERÓI" sheetId="57" r:id="rId5"/>
    <sheet name="IRMÃ CARMELITA" sheetId="56" r:id="rId6"/>
    <sheet name="IMIGRANTES" sheetId="47" r:id="rId7"/>
    <sheet name="PROJETADA Y" sheetId="60" r:id="rId8"/>
    <sheet name="BARÃO RIO BRANCO" sheetId="61" r:id="rId9"/>
    <sheet name="8" sheetId="62" r:id="rId10"/>
    <sheet name="9" sheetId="64" r:id="rId11"/>
    <sheet name="10" sheetId="65" r:id="rId12"/>
    <sheet name="11" sheetId="66" r:id="rId13"/>
    <sheet name="12" sheetId="67" r:id="rId14"/>
  </sheets>
  <definedNames>
    <definedName name="_xlnm._FilterDatabase" localSheetId="11" hidden="1">'10'!$A$7:$K$595</definedName>
    <definedName name="_xlnm._FilterDatabase" localSheetId="12" hidden="1">'11'!$A$7:$K$595</definedName>
    <definedName name="_xlnm._FilterDatabase" localSheetId="13" hidden="1">'12'!$A$7:$K$595</definedName>
    <definedName name="_xlnm._FilterDatabase" localSheetId="9" hidden="1">'8'!$A$7:$K$595</definedName>
    <definedName name="_xlnm._FilterDatabase" localSheetId="10" hidden="1">'9'!$A$7:$K$595</definedName>
    <definedName name="_xlnm._FilterDatabase" localSheetId="8" hidden="1">'BARÃO RIO BRANCO'!$A$7:$K$595</definedName>
    <definedName name="_xlnm._FilterDatabase" localSheetId="3" hidden="1">'BELO HORIZONTE'!$A$7:$K$595</definedName>
    <definedName name="_xlnm._FilterDatabase" localSheetId="6" hidden="1">IMIGRANTES!$A$7:$K$595</definedName>
    <definedName name="_xlnm._FilterDatabase" localSheetId="5" hidden="1">'IRMÃ CARMELITA'!$A$7:$K$595</definedName>
    <definedName name="_xlnm._FilterDatabase" localSheetId="4" hidden="1">NITERÓI!$A$7:$K$595</definedName>
    <definedName name="_xlnm._FilterDatabase" localSheetId="7" hidden="1">'PROJETADA Y'!$A$7:$K$595</definedName>
    <definedName name="_xlnm._FilterDatabase" localSheetId="1" hidden="1">RESUMO!$A$7:$K$595</definedName>
    <definedName name="_xlnm._FilterDatabase" localSheetId="2" hidden="1">'S SALVADOR'!$A$7:$K$597</definedName>
    <definedName name="_xlnm.Print_Area" localSheetId="11">'10'!$A$1:$G$598</definedName>
    <definedName name="_xlnm.Print_Area" localSheetId="12">'11'!$A$1:$G$598</definedName>
    <definedName name="_xlnm.Print_Area" localSheetId="13">'12'!$A$1:$G$598</definedName>
    <definedName name="_xlnm.Print_Area" localSheetId="9">'8'!$A$1:$G$598</definedName>
    <definedName name="_xlnm.Print_Area" localSheetId="10">'9'!$A$1:$G$598</definedName>
    <definedName name="_xlnm.Print_Area" localSheetId="8">'BARÃO RIO BRANCO'!$A$1:$G$598</definedName>
    <definedName name="_xlnm.Print_Area" localSheetId="3">'BELO HORIZONTE'!$A$1:$G$598</definedName>
    <definedName name="_xlnm.Print_Area" localSheetId="0">Cronograma!$A$1:$Q$73</definedName>
    <definedName name="_xlnm.Print_Area" localSheetId="6">IMIGRANTES!$A$1:$G$598</definedName>
    <definedName name="_xlnm.Print_Area" localSheetId="5">'IRMÃ CARMELITA'!$A$1:$G$598</definedName>
    <definedName name="_xlnm.Print_Area" localSheetId="4">NITERÓI!$A$1:$G$598</definedName>
    <definedName name="_xlnm.Print_Area" localSheetId="7">'PROJETADA Y'!$A$1:$G$598</definedName>
    <definedName name="_xlnm.Print_Area" localSheetId="1">RESUMO!$A$1:$G$598</definedName>
    <definedName name="_xlnm.Print_Area" localSheetId="2">'S SALVADOR'!$A$1:$G$598</definedName>
    <definedName name="DadosExternos15" localSheetId="11">'10'!$A$5:$A$577</definedName>
    <definedName name="DadosExternos15" localSheetId="12">'11'!$A$5:$A$577</definedName>
    <definedName name="DadosExternos15" localSheetId="13">'12'!$A$5:$A$577</definedName>
    <definedName name="DadosExternos15" localSheetId="9">'8'!$A$5:$A$577</definedName>
    <definedName name="DadosExternos15" localSheetId="10">'9'!$A$5:$A$577</definedName>
    <definedName name="DadosExternos15" localSheetId="8">'BARÃO RIO BRANCO'!$A$5:$A$577</definedName>
    <definedName name="DadosExternos15" localSheetId="3">'BELO HORIZONTE'!$A$5:$A$577</definedName>
    <definedName name="DadosExternos15" localSheetId="6">IMIGRANTES!$A$5:$A$577</definedName>
    <definedName name="DadosExternos15" localSheetId="5">'IRMÃ CARMELITA'!$A$5:$A$577</definedName>
    <definedName name="DadosExternos15" localSheetId="4">NITERÓI!$A$5:$A$577</definedName>
    <definedName name="DadosExternos15" localSheetId="7">'PROJETADA Y'!$A$5:$A$577</definedName>
    <definedName name="DadosExternos15" localSheetId="1">RESUMO!$A$5:$A$577</definedName>
    <definedName name="DadosExternos15" localSheetId="2">'S SALVADOR'!$A$5:$A$577</definedName>
    <definedName name="DadosExternos15_1" localSheetId="11">'10'!$A$5:$A$577</definedName>
    <definedName name="DadosExternos15_1" localSheetId="12">'11'!$A$5:$A$577</definedName>
    <definedName name="DadosExternos15_1" localSheetId="13">'12'!$A$5:$A$577</definedName>
    <definedName name="DadosExternos15_1" localSheetId="9">'8'!$A$5:$A$577</definedName>
    <definedName name="DadosExternos15_1" localSheetId="10">'9'!$A$5:$A$577</definedName>
    <definedName name="DadosExternos15_1" localSheetId="8">'BARÃO RIO BRANCO'!$A$5:$A$577</definedName>
    <definedName name="DadosExternos15_1" localSheetId="3">'BELO HORIZONTE'!$A$5:$A$577</definedName>
    <definedName name="DadosExternos15_1" localSheetId="6">IMIGRANTES!$A$5:$A$577</definedName>
    <definedName name="DadosExternos15_1" localSheetId="5">'IRMÃ CARMELITA'!$A$5:$A$577</definedName>
    <definedName name="DadosExternos15_1" localSheetId="4">NITERÓI!$A$5:$A$577</definedName>
    <definedName name="DadosExternos15_1" localSheetId="7">'PROJETADA Y'!$A$5:$A$577</definedName>
    <definedName name="DadosExternos15_1" localSheetId="1">RESUMO!$A$5:$A$577</definedName>
    <definedName name="DadosExternos15_1" localSheetId="2">'S SALVADOR'!$A$5:$A$577</definedName>
    <definedName name="DadosExternos15_2" localSheetId="11">'10'!$A$5:$A$577</definedName>
    <definedName name="DadosExternos15_2" localSheetId="12">'11'!$A$5:$A$577</definedName>
    <definedName name="DadosExternos15_2" localSheetId="13">'12'!$A$5:$A$577</definedName>
    <definedName name="DadosExternos15_2" localSheetId="9">'8'!$A$5:$A$577</definedName>
    <definedName name="DadosExternos15_2" localSheetId="10">'9'!$A$5:$A$577</definedName>
    <definedName name="DadosExternos15_2" localSheetId="8">'BARÃO RIO BRANCO'!$A$5:$A$577</definedName>
    <definedName name="DadosExternos15_2" localSheetId="3">'BELO HORIZONTE'!$A$5:$A$577</definedName>
    <definedName name="DadosExternos15_2" localSheetId="6">IMIGRANTES!$A$5:$A$577</definedName>
    <definedName name="DadosExternos15_2" localSheetId="5">'IRMÃ CARMELITA'!$A$5:$A$577</definedName>
    <definedName name="DadosExternos15_2" localSheetId="4">NITERÓI!$A$5:$A$577</definedName>
    <definedName name="DadosExternos15_2" localSheetId="7">'PROJETADA Y'!$A$5:$A$577</definedName>
    <definedName name="DadosExternos15_2" localSheetId="1">RESUMO!$A$5:$A$577</definedName>
    <definedName name="DadosExternos15_2" localSheetId="2">'S SALVADOR'!$A$5:$A$577</definedName>
    <definedName name="DadosExternos16" localSheetId="11">'10'!$A$5:$A$577</definedName>
    <definedName name="DadosExternos16" localSheetId="12">'11'!$A$5:$A$577</definedName>
    <definedName name="DadosExternos16" localSheetId="13">'12'!$A$5:$A$577</definedName>
    <definedName name="DadosExternos16" localSheetId="9">'8'!$A$5:$A$577</definedName>
    <definedName name="DadosExternos16" localSheetId="10">'9'!$A$5:$A$577</definedName>
    <definedName name="DadosExternos16" localSheetId="8">'BARÃO RIO BRANCO'!$A$5:$A$577</definedName>
    <definedName name="DadosExternos16" localSheetId="3">'BELO HORIZONTE'!$A$5:$A$577</definedName>
    <definedName name="DadosExternos16" localSheetId="6">IMIGRANTES!$A$5:$A$577</definedName>
    <definedName name="DadosExternos16" localSheetId="5">'IRMÃ CARMELITA'!$A$5:$A$577</definedName>
    <definedName name="DadosExternos16" localSheetId="4">NITERÓI!$A$5:$A$577</definedName>
    <definedName name="DadosExternos16" localSheetId="7">'PROJETADA Y'!$A$5:$A$577</definedName>
    <definedName name="DadosExternos16" localSheetId="1">RESUMO!$A$5:$A$577</definedName>
    <definedName name="DadosExternos16" localSheetId="2">'S SALVADOR'!$A$5:$A$577</definedName>
    <definedName name="DadosExternos16_1" localSheetId="11">'10'!$A$5:$A$577</definedName>
    <definedName name="DadosExternos16_1" localSheetId="12">'11'!$A$5:$A$577</definedName>
    <definedName name="DadosExternos16_1" localSheetId="13">'12'!$A$5:$A$577</definedName>
    <definedName name="DadosExternos16_1" localSheetId="9">'8'!$A$5:$A$577</definedName>
    <definedName name="DadosExternos16_1" localSheetId="10">'9'!$A$5:$A$577</definedName>
    <definedName name="DadosExternos16_1" localSheetId="8">'BARÃO RIO BRANCO'!$A$5:$A$577</definedName>
    <definedName name="DadosExternos16_1" localSheetId="3">'BELO HORIZONTE'!$A$5:$A$577</definedName>
    <definedName name="DadosExternos16_1" localSheetId="6">IMIGRANTES!$A$5:$A$577</definedName>
    <definedName name="DadosExternos16_1" localSheetId="5">'IRMÃ CARMELITA'!$A$5:$A$577</definedName>
    <definedName name="DadosExternos16_1" localSheetId="4">NITERÓI!$A$5:$A$577</definedName>
    <definedName name="DadosExternos16_1" localSheetId="7">'PROJETADA Y'!$A$5:$A$577</definedName>
    <definedName name="DadosExternos16_1" localSheetId="1">RESUMO!$A$5:$A$577</definedName>
    <definedName name="DadosExternos16_1" localSheetId="2">'S SALVADOR'!$A$5:$A$577</definedName>
    <definedName name="DadosExternos16_2" localSheetId="11">'10'!$A$5:$A$577</definedName>
    <definedName name="DadosExternos16_2" localSheetId="12">'11'!$A$5:$A$577</definedName>
    <definedName name="DadosExternos16_2" localSheetId="13">'12'!$A$5:$A$577</definedName>
    <definedName name="DadosExternos16_2" localSheetId="9">'8'!$A$5:$A$577</definedName>
    <definedName name="DadosExternos16_2" localSheetId="10">'9'!$A$5:$A$577</definedName>
    <definedName name="DadosExternos16_2" localSheetId="8">'BARÃO RIO BRANCO'!$A$5:$A$577</definedName>
    <definedName name="DadosExternos16_2" localSheetId="3">'BELO HORIZONTE'!$A$5:$A$577</definedName>
    <definedName name="DadosExternos16_2" localSheetId="6">IMIGRANTES!$A$5:$A$577</definedName>
    <definedName name="DadosExternos16_2" localSheetId="5">'IRMÃ CARMELITA'!$A$5:$A$577</definedName>
    <definedName name="DadosExternos16_2" localSheetId="4">NITERÓI!$A$5:$A$577</definedName>
    <definedName name="DadosExternos16_2" localSheetId="7">'PROJETADA Y'!$A$5:$A$577</definedName>
    <definedName name="DadosExternos16_2" localSheetId="1">RESUMO!$A$5:$A$577</definedName>
    <definedName name="DadosExternos16_2" localSheetId="2">'S SALVADOR'!$A$5:$A$577</definedName>
    <definedName name="DadosExternos17" localSheetId="11">'10'!$A$5:$A$577</definedName>
    <definedName name="DadosExternos17" localSheetId="12">'11'!$A$5:$A$577</definedName>
    <definedName name="DadosExternos17" localSheetId="13">'12'!$A$5:$A$577</definedName>
    <definedName name="DadosExternos17" localSheetId="9">'8'!$A$5:$A$577</definedName>
    <definedName name="DadosExternos17" localSheetId="10">'9'!$A$5:$A$577</definedName>
    <definedName name="DadosExternos17" localSheetId="8">'BARÃO RIO BRANCO'!$A$5:$A$577</definedName>
    <definedName name="DadosExternos17" localSheetId="3">'BELO HORIZONTE'!$A$5:$A$577</definedName>
    <definedName name="DadosExternos17" localSheetId="6">IMIGRANTES!$A$5:$A$577</definedName>
    <definedName name="DadosExternos17" localSheetId="5">'IRMÃ CARMELITA'!$A$5:$A$577</definedName>
    <definedName name="DadosExternos17" localSheetId="4">NITERÓI!$A$5:$A$577</definedName>
    <definedName name="DadosExternos17" localSheetId="7">'PROJETADA Y'!$A$5:$A$577</definedName>
    <definedName name="DadosExternos17" localSheetId="1">RESUMO!$A$5:$A$577</definedName>
    <definedName name="DadosExternos17" localSheetId="2">'S SALVADOR'!$A$5:$A$577</definedName>
    <definedName name="DadosExternos17_1" localSheetId="11">'10'!$A$5:$A$577</definedName>
    <definedName name="DadosExternos17_1" localSheetId="12">'11'!$A$5:$A$577</definedName>
    <definedName name="DadosExternos17_1" localSheetId="13">'12'!$A$5:$A$577</definedName>
    <definedName name="DadosExternos17_1" localSheetId="9">'8'!$A$5:$A$577</definedName>
    <definedName name="DadosExternos17_1" localSheetId="10">'9'!$A$5:$A$577</definedName>
    <definedName name="DadosExternos17_1" localSheetId="8">'BARÃO RIO BRANCO'!$A$5:$A$577</definedName>
    <definedName name="DadosExternos17_1" localSheetId="3">'BELO HORIZONTE'!$A$5:$A$577</definedName>
    <definedName name="DadosExternos17_1" localSheetId="6">IMIGRANTES!$A$5:$A$577</definedName>
    <definedName name="DadosExternos17_1" localSheetId="5">'IRMÃ CARMELITA'!$A$5:$A$577</definedName>
    <definedName name="DadosExternos17_1" localSheetId="4">NITERÓI!$A$5:$A$577</definedName>
    <definedName name="DadosExternos17_1" localSheetId="7">'PROJETADA Y'!$A$5:$A$577</definedName>
    <definedName name="DadosExternos17_1" localSheetId="1">RESUMO!$A$5:$A$577</definedName>
    <definedName name="DadosExternos17_1" localSheetId="2">'S SALVADOR'!$A$5:$A$577</definedName>
    <definedName name="DadosExternos17_2" localSheetId="11">'10'!$A$5:$A$577</definedName>
    <definedName name="DadosExternos17_2" localSheetId="12">'11'!$A$5:$A$577</definedName>
    <definedName name="DadosExternos17_2" localSheetId="13">'12'!$A$5:$A$577</definedName>
    <definedName name="DadosExternos17_2" localSheetId="9">'8'!$A$5:$A$577</definedName>
    <definedName name="DadosExternos17_2" localSheetId="10">'9'!$A$5:$A$577</definedName>
    <definedName name="DadosExternos17_2" localSheetId="8">'BARÃO RIO BRANCO'!$A$5:$A$577</definedName>
    <definedName name="DadosExternos17_2" localSheetId="3">'BELO HORIZONTE'!$A$5:$A$577</definedName>
    <definedName name="DadosExternos17_2" localSheetId="6">IMIGRANTES!$A$5:$A$577</definedName>
    <definedName name="DadosExternos17_2" localSheetId="5">'IRMÃ CARMELITA'!$A$5:$A$577</definedName>
    <definedName name="DadosExternos17_2" localSheetId="4">NITERÓI!$A$5:$A$577</definedName>
    <definedName name="DadosExternos17_2" localSheetId="7">'PROJETADA Y'!$A$5:$A$577</definedName>
    <definedName name="DadosExternos17_2" localSheetId="1">RESUMO!$A$5:$A$577</definedName>
    <definedName name="DadosExternos17_2" localSheetId="2">'S SALVADOR'!$A$5:$A$577</definedName>
    <definedName name="DadosExternos18" localSheetId="11">'10'!$A$8:$C$595</definedName>
    <definedName name="DadosExternos18" localSheetId="12">'11'!$A$8:$C$595</definedName>
    <definedName name="DadosExternos18" localSheetId="13">'12'!$A$8:$C$595</definedName>
    <definedName name="DadosExternos18" localSheetId="9">'8'!$A$8:$C$595</definedName>
    <definedName name="DadosExternos18" localSheetId="10">'9'!$A$8:$C$595</definedName>
    <definedName name="DadosExternos18" localSheetId="8">'BARÃO RIO BRANCO'!$A$8:$C$595</definedName>
    <definedName name="DadosExternos18" localSheetId="3">'BELO HORIZONTE'!$A$8:$C$595</definedName>
    <definedName name="DadosExternos18" localSheetId="6">IMIGRANTES!$A$8:$C$595</definedName>
    <definedName name="DadosExternos18" localSheetId="5">'IRMÃ CARMELITA'!$A$8:$C$595</definedName>
    <definedName name="DadosExternos18" localSheetId="4">NITERÓI!$A$8:$C$595</definedName>
    <definedName name="DadosExternos18" localSheetId="7">'PROJETADA Y'!$A$8:$C$595</definedName>
    <definedName name="DadosExternos18" localSheetId="1">RESUMO!$A$8:$C$595</definedName>
    <definedName name="DadosExternos18" localSheetId="2">'S SALVADOR'!$A$8:$C$595</definedName>
    <definedName name="DadosExternos18_1" localSheetId="11">'10'!$A$8:$C$595</definedName>
    <definedName name="DadosExternos18_1" localSheetId="12">'11'!$A$8:$C$595</definedName>
    <definedName name="DadosExternos18_1" localSheetId="13">'12'!$A$8:$C$595</definedName>
    <definedName name="DadosExternos18_1" localSheetId="9">'8'!$A$8:$C$595</definedName>
    <definedName name="DadosExternos18_1" localSheetId="10">'9'!$A$8:$C$595</definedName>
    <definedName name="DadosExternos18_1" localSheetId="8">'BARÃO RIO BRANCO'!$A$8:$C$595</definedName>
    <definedName name="DadosExternos18_1" localSheetId="3">'BELO HORIZONTE'!$A$8:$C$595</definedName>
    <definedName name="DadosExternos18_1" localSheetId="6">IMIGRANTES!$A$8:$C$595</definedName>
    <definedName name="DadosExternos18_1" localSheetId="5">'IRMÃ CARMELITA'!$A$8:$C$595</definedName>
    <definedName name="DadosExternos18_1" localSheetId="4">NITERÓI!$A$8:$C$595</definedName>
    <definedName name="DadosExternos18_1" localSheetId="7">'PROJETADA Y'!$A$8:$C$595</definedName>
    <definedName name="DadosExternos18_1" localSheetId="1">RESUMO!$A$8:$C$595</definedName>
    <definedName name="DadosExternos18_1" localSheetId="2">'S SALVADOR'!$A$8:$C$595</definedName>
    <definedName name="DadosExternos18_2" localSheetId="11">'10'!$A$8:$C$595</definedName>
    <definedName name="DadosExternos18_2" localSheetId="12">'11'!$A$8:$C$595</definedName>
    <definedName name="DadosExternos18_2" localSheetId="13">'12'!$A$8:$C$595</definedName>
    <definedName name="DadosExternos18_2" localSheetId="9">'8'!$A$8:$C$595</definedName>
    <definedName name="DadosExternos18_2" localSheetId="10">'9'!$A$8:$C$595</definedName>
    <definedName name="DadosExternos18_2" localSheetId="8">'BARÃO RIO BRANCO'!$A$8:$C$595</definedName>
    <definedName name="DadosExternos18_2" localSheetId="3">'BELO HORIZONTE'!$A$8:$C$595</definedName>
    <definedName name="DadosExternos18_2" localSheetId="6">IMIGRANTES!$A$8:$C$595</definedName>
    <definedName name="DadosExternos18_2" localSheetId="5">'IRMÃ CARMELITA'!$A$8:$C$595</definedName>
    <definedName name="DadosExternos18_2" localSheetId="4">NITERÓI!$A$8:$C$595</definedName>
    <definedName name="DadosExternos18_2" localSheetId="7">'PROJETADA Y'!$A$8:$C$595</definedName>
    <definedName name="DadosExternos18_2" localSheetId="1">RESUMO!$A$8:$C$595</definedName>
    <definedName name="DadosExternos18_2" localSheetId="2">'S SALVADOR'!$A$8:$C$595</definedName>
    <definedName name="DadosExternos2" localSheetId="11">'10'!$A$5:$A$577</definedName>
    <definedName name="DadosExternos2" localSheetId="12">'11'!$A$5:$A$577</definedName>
    <definedName name="DadosExternos2" localSheetId="13">'12'!$A$5:$A$577</definedName>
    <definedName name="DadosExternos2" localSheetId="9">'8'!$A$5:$A$577</definedName>
    <definedName name="DadosExternos2" localSheetId="10">'9'!$A$5:$A$577</definedName>
    <definedName name="DadosExternos2" localSheetId="8">'BARÃO RIO BRANCO'!$A$5:$A$577</definedName>
    <definedName name="DadosExternos2" localSheetId="3">'BELO HORIZONTE'!$A$5:$A$577</definedName>
    <definedName name="DadosExternos2" localSheetId="6">IMIGRANTES!$A$5:$A$577</definedName>
    <definedName name="DadosExternos2" localSheetId="5">'IRMÃ CARMELITA'!$A$5:$A$577</definedName>
    <definedName name="DadosExternos2" localSheetId="4">NITERÓI!$A$5:$A$577</definedName>
    <definedName name="DadosExternos2" localSheetId="7">'PROJETADA Y'!$A$5:$A$577</definedName>
    <definedName name="DadosExternos2" localSheetId="1">RESUMO!$A$5:$A$577</definedName>
    <definedName name="DadosExternos2" localSheetId="2">'S SALVADOR'!$A$5:$A$577</definedName>
    <definedName name="DadosExternos2_1" localSheetId="11">'10'!$A$5:$A$577</definedName>
    <definedName name="DadosExternos2_1" localSheetId="12">'11'!$A$5:$A$577</definedName>
    <definedName name="DadosExternos2_1" localSheetId="13">'12'!$A$5:$A$577</definedName>
    <definedName name="DadosExternos2_1" localSheetId="9">'8'!$A$5:$A$577</definedName>
    <definedName name="DadosExternos2_1" localSheetId="10">'9'!$A$5:$A$577</definedName>
    <definedName name="DadosExternos2_1" localSheetId="8">'BARÃO RIO BRANCO'!$A$5:$A$577</definedName>
    <definedName name="DadosExternos2_1" localSheetId="3">'BELO HORIZONTE'!$A$5:$A$577</definedName>
    <definedName name="DadosExternos2_1" localSheetId="6">IMIGRANTES!$A$5:$A$577</definedName>
    <definedName name="DadosExternos2_1" localSheetId="5">'IRMÃ CARMELITA'!$A$5:$A$577</definedName>
    <definedName name="DadosExternos2_1" localSheetId="4">NITERÓI!$A$5:$A$577</definedName>
    <definedName name="DadosExternos2_1" localSheetId="7">'PROJETADA Y'!$A$5:$A$577</definedName>
    <definedName name="DadosExternos2_1" localSheetId="1">RESUMO!$A$5:$A$577</definedName>
    <definedName name="DadosExternos2_1" localSheetId="2">'S SALVADOR'!$A$5:$A$577</definedName>
    <definedName name="DadosExternos2_2" localSheetId="11">'10'!$A$5:$A$577</definedName>
    <definedName name="DadosExternos2_2" localSheetId="12">'11'!$A$5:$A$577</definedName>
    <definedName name="DadosExternos2_2" localSheetId="13">'12'!$A$5:$A$577</definedName>
    <definedName name="DadosExternos2_2" localSheetId="9">'8'!$A$5:$A$577</definedName>
    <definedName name="DadosExternos2_2" localSheetId="10">'9'!$A$5:$A$577</definedName>
    <definedName name="DadosExternos2_2" localSheetId="8">'BARÃO RIO BRANCO'!$A$5:$A$577</definedName>
    <definedName name="DadosExternos2_2" localSheetId="3">'BELO HORIZONTE'!$A$5:$A$577</definedName>
    <definedName name="DadosExternos2_2" localSheetId="6">IMIGRANTES!$A$5:$A$577</definedName>
    <definedName name="DadosExternos2_2" localSheetId="5">'IRMÃ CARMELITA'!$A$5:$A$577</definedName>
    <definedName name="DadosExternos2_2" localSheetId="4">NITERÓI!$A$5:$A$577</definedName>
    <definedName name="DadosExternos2_2" localSheetId="7">'PROJETADA Y'!$A$5:$A$577</definedName>
    <definedName name="DadosExternos2_2" localSheetId="1">RESUMO!$A$5:$A$577</definedName>
    <definedName name="DadosExternos2_2" localSheetId="2">'S SALVADOR'!$A$5:$A$577</definedName>
    <definedName name="DadosExternos5" localSheetId="11">'10'!$A$5:$A$577</definedName>
    <definedName name="DadosExternos5" localSheetId="12">'11'!$A$5:$A$577</definedName>
    <definedName name="DadosExternos5" localSheetId="13">'12'!$A$5:$A$577</definedName>
    <definedName name="DadosExternos5" localSheetId="9">'8'!$A$5:$A$577</definedName>
    <definedName name="DadosExternos5" localSheetId="10">'9'!$A$5:$A$577</definedName>
    <definedName name="DadosExternos5" localSheetId="8">'BARÃO RIO BRANCO'!$A$5:$A$577</definedName>
    <definedName name="DadosExternos5" localSheetId="3">'BELO HORIZONTE'!$A$5:$A$577</definedName>
    <definedName name="DadosExternos5" localSheetId="6">IMIGRANTES!$A$5:$A$577</definedName>
    <definedName name="DadosExternos5" localSheetId="5">'IRMÃ CARMELITA'!$A$5:$A$577</definedName>
    <definedName name="DadosExternos5" localSheetId="4">NITERÓI!$A$5:$A$577</definedName>
    <definedName name="DadosExternos5" localSheetId="7">'PROJETADA Y'!$A$5:$A$577</definedName>
    <definedName name="DadosExternos5" localSheetId="1">RESUMO!$A$5:$A$577</definedName>
    <definedName name="DadosExternos5" localSheetId="2">'S SALVADOR'!$A$5:$A$577</definedName>
    <definedName name="DadosExternos5_1" localSheetId="11">'10'!$A$5:$A$577</definedName>
    <definedName name="DadosExternos5_1" localSheetId="12">'11'!$A$5:$A$577</definedName>
    <definedName name="DadosExternos5_1" localSheetId="13">'12'!$A$5:$A$577</definedName>
    <definedName name="DadosExternos5_1" localSheetId="9">'8'!$A$5:$A$577</definedName>
    <definedName name="DadosExternos5_1" localSheetId="10">'9'!$A$5:$A$577</definedName>
    <definedName name="DadosExternos5_1" localSheetId="8">'BARÃO RIO BRANCO'!$A$5:$A$577</definedName>
    <definedName name="DadosExternos5_1" localSheetId="3">'BELO HORIZONTE'!$A$5:$A$577</definedName>
    <definedName name="DadosExternos5_1" localSheetId="6">IMIGRANTES!$A$5:$A$577</definedName>
    <definedName name="DadosExternos5_1" localSheetId="5">'IRMÃ CARMELITA'!$A$5:$A$577</definedName>
    <definedName name="DadosExternos5_1" localSheetId="4">NITERÓI!$A$5:$A$577</definedName>
    <definedName name="DadosExternos5_1" localSheetId="7">'PROJETADA Y'!$A$5:$A$577</definedName>
    <definedName name="DadosExternos5_1" localSheetId="1">RESUMO!$A$5:$A$577</definedName>
    <definedName name="DadosExternos5_1" localSheetId="2">'S SALVADOR'!$A$5:$A$577</definedName>
    <definedName name="DadosExternos5_2" localSheetId="11">'10'!$A$5:$A$577</definedName>
    <definedName name="DadosExternos5_2" localSheetId="12">'11'!$A$5:$A$577</definedName>
    <definedName name="DadosExternos5_2" localSheetId="13">'12'!$A$5:$A$577</definedName>
    <definedName name="DadosExternos5_2" localSheetId="9">'8'!$A$5:$A$577</definedName>
    <definedName name="DadosExternos5_2" localSheetId="10">'9'!$A$5:$A$577</definedName>
    <definedName name="DadosExternos5_2" localSheetId="8">'BARÃO RIO BRANCO'!$A$5:$A$577</definedName>
    <definedName name="DadosExternos5_2" localSheetId="3">'BELO HORIZONTE'!$A$5:$A$577</definedName>
    <definedName name="DadosExternos5_2" localSheetId="6">IMIGRANTES!$A$5:$A$577</definedName>
    <definedName name="DadosExternos5_2" localSheetId="5">'IRMÃ CARMELITA'!$A$5:$A$577</definedName>
    <definedName name="DadosExternos5_2" localSheetId="4">NITERÓI!$A$5:$A$577</definedName>
    <definedName name="DadosExternos5_2" localSheetId="7">'PROJETADA Y'!$A$5:$A$577</definedName>
    <definedName name="DadosExternos5_2" localSheetId="1">RESUMO!$A$5:$A$577</definedName>
    <definedName name="DadosExternos5_2" localSheetId="2">'S SALVADOR'!$A$5:$A$577</definedName>
    <definedName name="DadosExternos6" localSheetId="11">'10'!$A$5:$A$577</definedName>
    <definedName name="DadosExternos6" localSheetId="12">'11'!$A$5:$A$577</definedName>
    <definedName name="DadosExternos6" localSheetId="13">'12'!$A$5:$A$577</definedName>
    <definedName name="DadosExternos6" localSheetId="9">'8'!$A$5:$A$577</definedName>
    <definedName name="DadosExternos6" localSheetId="10">'9'!$A$5:$A$577</definedName>
    <definedName name="DadosExternos6" localSheetId="8">'BARÃO RIO BRANCO'!$A$5:$A$577</definedName>
    <definedName name="DadosExternos6" localSheetId="3">'BELO HORIZONTE'!$A$5:$A$577</definedName>
    <definedName name="DadosExternos6" localSheetId="6">IMIGRANTES!$A$5:$A$577</definedName>
    <definedName name="DadosExternos6" localSheetId="5">'IRMÃ CARMELITA'!$A$5:$A$577</definedName>
    <definedName name="DadosExternos6" localSheetId="4">NITERÓI!$A$5:$A$577</definedName>
    <definedName name="DadosExternos6" localSheetId="7">'PROJETADA Y'!$A$5:$A$577</definedName>
    <definedName name="DadosExternos6" localSheetId="1">RESUMO!$A$5:$A$577</definedName>
    <definedName name="DadosExternos6" localSheetId="2">'S SALVADOR'!$A$5:$A$577</definedName>
    <definedName name="DadosExternos6_1" localSheetId="11">'10'!$A$5:$A$577</definedName>
    <definedName name="DadosExternos6_1" localSheetId="12">'11'!$A$5:$A$577</definedName>
    <definedName name="DadosExternos6_1" localSheetId="13">'12'!$A$5:$A$577</definedName>
    <definedName name="DadosExternos6_1" localSheetId="9">'8'!$A$5:$A$577</definedName>
    <definedName name="DadosExternos6_1" localSheetId="10">'9'!$A$5:$A$577</definedName>
    <definedName name="DadosExternos6_1" localSheetId="8">'BARÃO RIO BRANCO'!$A$5:$A$577</definedName>
    <definedName name="DadosExternos6_1" localSheetId="3">'BELO HORIZONTE'!$A$5:$A$577</definedName>
    <definedName name="DadosExternos6_1" localSheetId="6">IMIGRANTES!$A$5:$A$577</definedName>
    <definedName name="DadosExternos6_1" localSheetId="5">'IRMÃ CARMELITA'!$A$5:$A$577</definedName>
    <definedName name="DadosExternos6_1" localSheetId="4">NITERÓI!$A$5:$A$577</definedName>
    <definedName name="DadosExternos6_1" localSheetId="7">'PROJETADA Y'!$A$5:$A$577</definedName>
    <definedName name="DadosExternos6_1" localSheetId="1">RESUMO!$A$5:$A$577</definedName>
    <definedName name="DadosExternos6_1" localSheetId="2">'S SALVADOR'!$A$5:$A$577</definedName>
    <definedName name="DadosExternos6_2" localSheetId="11">'10'!$A$5:$A$577</definedName>
    <definedName name="DadosExternos6_2" localSheetId="12">'11'!$A$5:$A$577</definedName>
    <definedName name="DadosExternos6_2" localSheetId="13">'12'!$A$5:$A$577</definedName>
    <definedName name="DadosExternos6_2" localSheetId="9">'8'!$A$5:$A$577</definedName>
    <definedName name="DadosExternos6_2" localSheetId="10">'9'!$A$5:$A$577</definedName>
    <definedName name="DadosExternos6_2" localSheetId="8">'BARÃO RIO BRANCO'!$A$5:$A$577</definedName>
    <definedName name="DadosExternos6_2" localSheetId="3">'BELO HORIZONTE'!$A$5:$A$577</definedName>
    <definedName name="DadosExternos6_2" localSheetId="6">IMIGRANTES!$A$5:$A$577</definedName>
    <definedName name="DadosExternos6_2" localSheetId="5">'IRMÃ CARMELITA'!$A$5:$A$577</definedName>
    <definedName name="DadosExternos6_2" localSheetId="4">NITERÓI!$A$5:$A$577</definedName>
    <definedName name="DadosExternos6_2" localSheetId="7">'PROJETADA Y'!$A$5:$A$577</definedName>
    <definedName name="DadosExternos6_2" localSheetId="1">RESUMO!$A$5:$A$577</definedName>
    <definedName name="DadosExternos6_2" localSheetId="2">'S SALVADOR'!$A$5:$A$577</definedName>
    <definedName name="FIM">#REF!</definedName>
  </definedNames>
  <calcPr calcId="144525"/>
</workbook>
</file>

<file path=xl/calcChain.xml><?xml version="1.0" encoding="utf-8"?>
<calcChain xmlns="http://schemas.openxmlformats.org/spreadsheetml/2006/main">
  <c r="D516" i="56" l="1"/>
  <c r="D418" i="56"/>
  <c r="D516" i="57"/>
  <c r="D418" i="57"/>
  <c r="D516" i="58"/>
  <c r="D418" i="58"/>
  <c r="D516" i="59"/>
  <c r="D418" i="59"/>
  <c r="D102" i="47" l="1"/>
  <c r="M374" i="64" l="1"/>
  <c r="M374" i="65"/>
  <c r="M374" i="66"/>
  <c r="M418" i="47"/>
  <c r="M446" i="47" s="1"/>
  <c r="M418" i="62"/>
  <c r="M418" i="64"/>
  <c r="M418" i="65"/>
  <c r="M418" i="66"/>
  <c r="M418" i="67"/>
  <c r="M446" i="67" s="1"/>
  <c r="M433" i="58"/>
  <c r="M433" i="57"/>
  <c r="M433" i="56"/>
  <c r="M433" i="47"/>
  <c r="M433" i="60"/>
  <c r="M433" i="61"/>
  <c r="M433" i="62"/>
  <c r="M433" i="64"/>
  <c r="M433" i="65"/>
  <c r="M433" i="66"/>
  <c r="M433" i="67"/>
  <c r="M433" i="59"/>
  <c r="M434" i="58"/>
  <c r="M418" i="58" s="1"/>
  <c r="M446" i="58" s="1"/>
  <c r="M434" i="57"/>
  <c r="M418" i="57" s="1"/>
  <c r="M446" i="57" s="1"/>
  <c r="M434" i="56"/>
  <c r="M434" i="47"/>
  <c r="M434" i="60"/>
  <c r="M418" i="60" s="1"/>
  <c r="M446" i="60" s="1"/>
  <c r="M434" i="61"/>
  <c r="M418" i="61" s="1"/>
  <c r="M446" i="61" s="1"/>
  <c r="M434" i="62"/>
  <c r="M434" i="64"/>
  <c r="M434" i="65"/>
  <c r="M434" i="66"/>
  <c r="M434" i="67"/>
  <c r="M434" i="59"/>
  <c r="M418" i="59" s="1"/>
  <c r="M446" i="59" s="1"/>
  <c r="M446" i="62"/>
  <c r="M446" i="64"/>
  <c r="M446" i="65"/>
  <c r="M446" i="66"/>
  <c r="E440" i="58"/>
  <c r="E440" i="57"/>
  <c r="E440" i="56"/>
  <c r="E440" i="47"/>
  <c r="E440" i="60"/>
  <c r="E440" i="61"/>
  <c r="E440" i="62"/>
  <c r="E440" i="64"/>
  <c r="E440" i="65"/>
  <c r="E440" i="66"/>
  <c r="E440" i="67"/>
  <c r="E440" i="59"/>
  <c r="E439" i="58"/>
  <c r="E439" i="57"/>
  <c r="E439" i="47"/>
  <c r="E439" i="60"/>
  <c r="E439" i="61"/>
  <c r="E439" i="62"/>
  <c r="E439" i="64"/>
  <c r="E439" i="65"/>
  <c r="E439" i="66"/>
  <c r="E439" i="67"/>
  <c r="E439" i="59"/>
  <c r="D440" i="25"/>
  <c r="D439" i="25"/>
  <c r="M418" i="56" l="1"/>
  <c r="M446" i="56" s="1"/>
  <c r="D205" i="25" l="1"/>
  <c r="D446" i="25"/>
  <c r="D418" i="25"/>
  <c r="D338" i="25"/>
  <c r="D10" i="25" l="1"/>
  <c r="M413" i="59" l="1"/>
  <c r="M413" i="60" l="1"/>
  <c r="D491" i="25"/>
  <c r="D492" i="25"/>
  <c r="M413" i="58" l="1"/>
  <c r="M413" i="57"/>
  <c r="M413" i="47"/>
  <c r="M413" i="56"/>
  <c r="M413" i="61"/>
  <c r="M413" i="62"/>
  <c r="M413" i="64"/>
  <c r="M413" i="65"/>
  <c r="M413" i="66"/>
  <c r="M413" i="67"/>
  <c r="D201" i="25" l="1"/>
  <c r="F201" i="25" s="1"/>
  <c r="K201" i="25" s="1"/>
  <c r="D200" i="25"/>
  <c r="F200" i="25" s="1"/>
  <c r="K200" i="25" s="1"/>
  <c r="E201" i="58"/>
  <c r="F201" i="58" s="1"/>
  <c r="K201" i="58" s="1"/>
  <c r="E201" i="57"/>
  <c r="F201" i="57" s="1"/>
  <c r="K201" i="57" s="1"/>
  <c r="E201" i="47"/>
  <c r="F201" i="47" s="1"/>
  <c r="K201" i="47" s="1"/>
  <c r="E201" i="56"/>
  <c r="F201" i="56" s="1"/>
  <c r="K201" i="56" s="1"/>
  <c r="E201" i="60"/>
  <c r="F201" i="60" s="1"/>
  <c r="K201" i="60" s="1"/>
  <c r="E201" i="61"/>
  <c r="F201" i="61" s="1"/>
  <c r="K201" i="61" s="1"/>
  <c r="E201" i="62"/>
  <c r="F201" i="62" s="1"/>
  <c r="K201" i="62" s="1"/>
  <c r="E201" i="64"/>
  <c r="F201" i="64" s="1"/>
  <c r="K201" i="64" s="1"/>
  <c r="E201" i="65"/>
  <c r="F201" i="65" s="1"/>
  <c r="K201" i="65" s="1"/>
  <c r="E201" i="66"/>
  <c r="F201" i="66" s="1"/>
  <c r="K201" i="66" s="1"/>
  <c r="E201" i="67"/>
  <c r="F201" i="67" s="1"/>
  <c r="K201" i="67" s="1"/>
  <c r="E201" i="59"/>
  <c r="F201" i="59" s="1"/>
  <c r="K201" i="59" s="1"/>
  <c r="E200" i="58"/>
  <c r="F200" i="58" s="1"/>
  <c r="K200" i="58" s="1"/>
  <c r="E200" i="57"/>
  <c r="F200" i="57" s="1"/>
  <c r="K200" i="57" s="1"/>
  <c r="E200" i="47"/>
  <c r="F200" i="47" s="1"/>
  <c r="K200" i="47" s="1"/>
  <c r="E200" i="56"/>
  <c r="F200" i="56" s="1"/>
  <c r="K200" i="56" s="1"/>
  <c r="E200" i="60"/>
  <c r="F200" i="60" s="1"/>
  <c r="K200" i="60" s="1"/>
  <c r="E200" i="61"/>
  <c r="F200" i="61" s="1"/>
  <c r="K200" i="61" s="1"/>
  <c r="E200" i="62"/>
  <c r="F200" i="62" s="1"/>
  <c r="K200" i="62" s="1"/>
  <c r="E200" i="64"/>
  <c r="F200" i="64" s="1"/>
  <c r="K200" i="64" s="1"/>
  <c r="E200" i="65"/>
  <c r="F200" i="65" s="1"/>
  <c r="K200" i="65" s="1"/>
  <c r="E200" i="66"/>
  <c r="F200" i="66" s="1"/>
  <c r="K200" i="66" s="1"/>
  <c r="E200" i="67"/>
  <c r="F200" i="67" s="1"/>
  <c r="K200" i="67" s="1"/>
  <c r="E200" i="59"/>
  <c r="F200" i="59" s="1"/>
  <c r="K200" i="59" s="1"/>
  <c r="D413" i="25" l="1"/>
  <c r="K2" i="25" l="1"/>
  <c r="D161" i="25"/>
  <c r="D202" i="25"/>
  <c r="D188" i="25"/>
  <c r="M324" i="58"/>
  <c r="M324" i="57"/>
  <c r="M324" i="47"/>
  <c r="M324" i="56"/>
  <c r="M324" i="60"/>
  <c r="M324" i="61"/>
  <c r="M324" i="62"/>
  <c r="M324" i="64"/>
  <c r="M324" i="65"/>
  <c r="M324" i="66"/>
  <c r="M324" i="67"/>
  <c r="M324" i="59"/>
  <c r="M337" i="58"/>
  <c r="M374" i="58" s="1"/>
  <c r="M337" i="57"/>
  <c r="M374" i="57" s="1"/>
  <c r="M337" i="47"/>
  <c r="M374" i="47" s="1"/>
  <c r="M337" i="56"/>
  <c r="M374" i="56" s="1"/>
  <c r="M337" i="60"/>
  <c r="M374" i="60" s="1"/>
  <c r="M337" i="61"/>
  <c r="M374" i="61" s="1"/>
  <c r="M337" i="62"/>
  <c r="M337" i="64"/>
  <c r="M337" i="65"/>
  <c r="M294" i="65" s="1"/>
  <c r="M337" i="66"/>
  <c r="M337" i="67"/>
  <c r="M337" i="59"/>
  <c r="M374" i="59" s="1"/>
  <c r="M294" i="67" l="1"/>
  <c r="M374" i="67"/>
  <c r="M294" i="62"/>
  <c r="M374" i="62"/>
  <c r="M294" i="56"/>
  <c r="M294" i="47"/>
  <c r="M294" i="61"/>
  <c r="M294" i="57"/>
  <c r="M294" i="60"/>
  <c r="M294" i="58"/>
  <c r="M294" i="59"/>
  <c r="M269" i="59"/>
  <c r="M33" i="59" s="1"/>
  <c r="M269" i="67"/>
  <c r="M33" i="67" s="1"/>
  <c r="M269" i="66"/>
  <c r="M33" i="66" s="1"/>
  <c r="M294" i="66"/>
  <c r="M269" i="65"/>
  <c r="M33" i="65" s="1"/>
  <c r="M269" i="64"/>
  <c r="M33" i="64" s="1"/>
  <c r="M294" i="64"/>
  <c r="M269" i="62"/>
  <c r="M33" i="62" s="1"/>
  <c r="M269" i="61"/>
  <c r="M33" i="61" s="1"/>
  <c r="M269" i="60"/>
  <c r="M33" i="60" s="1"/>
  <c r="M269" i="56"/>
  <c r="M33" i="56" s="1"/>
  <c r="M269" i="47"/>
  <c r="M33" i="47" s="1"/>
  <c r="M269" i="57"/>
  <c r="M33" i="57" s="1"/>
  <c r="M269" i="58"/>
  <c r="M33" i="58" s="1"/>
  <c r="D24" i="25"/>
  <c r="E10" i="65" l="1"/>
  <c r="F10" i="65"/>
  <c r="E11" i="65"/>
  <c r="F11" i="65"/>
  <c r="E12" i="65"/>
  <c r="F12" i="65"/>
  <c r="K12" i="65" s="1"/>
  <c r="E13" i="65"/>
  <c r="F13" i="65"/>
  <c r="K13" i="65" s="1"/>
  <c r="E14" i="65"/>
  <c r="F14" i="65"/>
  <c r="K14" i="65" s="1"/>
  <c r="E16" i="65"/>
  <c r="F16" i="65"/>
  <c r="K16" i="65" s="1"/>
  <c r="E17" i="65"/>
  <c r="F17" i="65"/>
  <c r="K17" i="65" s="1"/>
  <c r="E19" i="65"/>
  <c r="F19" i="65"/>
  <c r="K19" i="65" s="1"/>
  <c r="E20" i="65"/>
  <c r="F20" i="65"/>
  <c r="K20" i="65" s="1"/>
  <c r="E21" i="65"/>
  <c r="F21" i="65"/>
  <c r="K21" i="65" s="1"/>
  <c r="E23" i="65"/>
  <c r="F23" i="65"/>
  <c r="K23" i="65" s="1"/>
  <c r="E24" i="65"/>
  <c r="F24" i="65"/>
  <c r="K24" i="65" s="1"/>
  <c r="E25" i="65"/>
  <c r="F25" i="65"/>
  <c r="K25" i="65" s="1"/>
  <c r="E26" i="65"/>
  <c r="F26" i="65"/>
  <c r="K26" i="65" s="1"/>
  <c r="E29" i="65"/>
  <c r="F29" i="65"/>
  <c r="K29" i="65" s="1"/>
  <c r="E30" i="65"/>
  <c r="F30" i="65"/>
  <c r="E31" i="65"/>
  <c r="F31" i="65"/>
  <c r="K31" i="65" s="1"/>
  <c r="E33" i="65"/>
  <c r="F33" i="65" s="1"/>
  <c r="K33" i="65" s="1"/>
  <c r="E34" i="65"/>
  <c r="F34" i="65"/>
  <c r="K34" i="65" s="1"/>
  <c r="E35" i="65"/>
  <c r="F35" i="65"/>
  <c r="K35" i="65" s="1"/>
  <c r="E36" i="65"/>
  <c r="F36" i="65"/>
  <c r="K36" i="65" s="1"/>
  <c r="E37" i="65"/>
  <c r="F37" i="65"/>
  <c r="K37" i="65" s="1"/>
  <c r="E38" i="65"/>
  <c r="F38" i="65"/>
  <c r="K38" i="65" s="1"/>
  <c r="E39" i="65"/>
  <c r="F39" i="65"/>
  <c r="K39" i="65" s="1"/>
  <c r="E40" i="65"/>
  <c r="F40" i="65"/>
  <c r="K40" i="65" s="1"/>
  <c r="E41" i="65"/>
  <c r="F41" i="65"/>
  <c r="K41" i="65" s="1"/>
  <c r="E42" i="65"/>
  <c r="F42" i="65"/>
  <c r="K42" i="65" s="1"/>
  <c r="E43" i="65"/>
  <c r="F43" i="65"/>
  <c r="K43" i="65" s="1"/>
  <c r="E44" i="65"/>
  <c r="F44" i="65"/>
  <c r="K44" i="65" s="1"/>
  <c r="E45" i="65"/>
  <c r="F45" i="65"/>
  <c r="K45" i="65" s="1"/>
  <c r="E46" i="65"/>
  <c r="F46" i="65"/>
  <c r="K46" i="65" s="1"/>
  <c r="E47" i="65"/>
  <c r="F47" i="65"/>
  <c r="K47" i="65" s="1"/>
  <c r="E48" i="65"/>
  <c r="F48" i="65"/>
  <c r="K48" i="65" s="1"/>
  <c r="E49" i="65"/>
  <c r="F49" i="65"/>
  <c r="K49" i="65" s="1"/>
  <c r="E50" i="65"/>
  <c r="F50" i="65"/>
  <c r="K50" i="65" s="1"/>
  <c r="E51" i="65"/>
  <c r="F51" i="65"/>
  <c r="K51" i="65" s="1"/>
  <c r="E52" i="65"/>
  <c r="F52" i="65"/>
  <c r="K52" i="65" s="1"/>
  <c r="E53" i="65"/>
  <c r="F53" i="65"/>
  <c r="K53" i="65" s="1"/>
  <c r="E54" i="65"/>
  <c r="F54" i="65"/>
  <c r="K54" i="65" s="1"/>
  <c r="E55" i="65"/>
  <c r="F55" i="65"/>
  <c r="K55" i="65" s="1"/>
  <c r="E56" i="65"/>
  <c r="F56" i="65"/>
  <c r="K56" i="65" s="1"/>
  <c r="E57" i="65"/>
  <c r="F57" i="65"/>
  <c r="K57" i="65" s="1"/>
  <c r="E58" i="65"/>
  <c r="F58" i="65"/>
  <c r="K58" i="65" s="1"/>
  <c r="E59" i="65"/>
  <c r="F59" i="65"/>
  <c r="K59" i="65" s="1"/>
  <c r="E60" i="65"/>
  <c r="F60" i="65"/>
  <c r="K60" i="65" s="1"/>
  <c r="E61" i="65"/>
  <c r="F61" i="65"/>
  <c r="K61" i="65" s="1"/>
  <c r="E62" i="65"/>
  <c r="F62" i="65"/>
  <c r="K62" i="65" s="1"/>
  <c r="E63" i="65"/>
  <c r="F63" i="65"/>
  <c r="K63" i="65" s="1"/>
  <c r="E64" i="65"/>
  <c r="F64" i="65"/>
  <c r="K64" i="65" s="1"/>
  <c r="E65" i="65"/>
  <c r="F65" i="65"/>
  <c r="K65" i="65" s="1"/>
  <c r="E66" i="65"/>
  <c r="F66" i="65"/>
  <c r="K66" i="65" s="1"/>
  <c r="E67" i="65"/>
  <c r="F67" i="65"/>
  <c r="K67" i="65" s="1"/>
  <c r="E68" i="65"/>
  <c r="F68" i="65"/>
  <c r="K68" i="65" s="1"/>
  <c r="E69" i="65"/>
  <c r="F69" i="65"/>
  <c r="K69" i="65" s="1"/>
  <c r="E70" i="65"/>
  <c r="F70" i="65"/>
  <c r="K70" i="65" s="1"/>
  <c r="E72" i="65"/>
  <c r="F72" i="65"/>
  <c r="K72" i="65" s="1"/>
  <c r="E73" i="65"/>
  <c r="F73" i="65"/>
  <c r="K73" i="65" s="1"/>
  <c r="E74" i="65"/>
  <c r="F74" i="65"/>
  <c r="K74" i="65" s="1"/>
  <c r="E75" i="65"/>
  <c r="F75" i="65"/>
  <c r="K75" i="65" s="1"/>
  <c r="E76" i="65"/>
  <c r="F76" i="65"/>
  <c r="K76" i="65" s="1"/>
  <c r="E77" i="65"/>
  <c r="F77" i="65"/>
  <c r="K77" i="65" s="1"/>
  <c r="E78" i="65"/>
  <c r="F78" i="65"/>
  <c r="K78" i="65" s="1"/>
  <c r="E79" i="65"/>
  <c r="F79" i="65"/>
  <c r="K79" i="65" s="1"/>
  <c r="E80" i="65"/>
  <c r="F80" i="65"/>
  <c r="K80" i="65" s="1"/>
  <c r="E81" i="65"/>
  <c r="F81" i="65"/>
  <c r="K81" i="65" s="1"/>
  <c r="E84" i="65"/>
  <c r="F84" i="65"/>
  <c r="K84" i="65" s="1"/>
  <c r="E85" i="65"/>
  <c r="F85" i="65"/>
  <c r="K85" i="65" s="1"/>
  <c r="E86" i="65"/>
  <c r="F86" i="65"/>
  <c r="K86" i="65" s="1"/>
  <c r="E87" i="65"/>
  <c r="F87" i="65"/>
  <c r="K87" i="65" s="1"/>
  <c r="E88" i="65"/>
  <c r="F88" i="65"/>
  <c r="K88" i="65" s="1"/>
  <c r="E89" i="65"/>
  <c r="F89" i="65"/>
  <c r="K89" i="65" s="1"/>
  <c r="E90" i="65"/>
  <c r="F90" i="65" s="1"/>
  <c r="K90" i="65" s="1"/>
  <c r="E91" i="65"/>
  <c r="F91" i="65"/>
  <c r="K91" i="65" s="1"/>
  <c r="E92" i="65"/>
  <c r="F92" i="65"/>
  <c r="K92" i="65" s="1"/>
  <c r="E93" i="65"/>
  <c r="F93" i="65"/>
  <c r="K93" i="65" s="1"/>
  <c r="E94" i="65"/>
  <c r="F94" i="65"/>
  <c r="K94" i="65" s="1"/>
  <c r="E95" i="65"/>
  <c r="F95" i="65" s="1"/>
  <c r="K95" i="65" s="1"/>
  <c r="E96" i="65"/>
  <c r="F96" i="65" s="1"/>
  <c r="K96" i="65" s="1"/>
  <c r="E97" i="65"/>
  <c r="F97" i="65"/>
  <c r="K97" i="65" s="1"/>
  <c r="E98" i="65"/>
  <c r="F98" i="65"/>
  <c r="K98" i="65" s="1"/>
  <c r="E99" i="65"/>
  <c r="F99" i="65"/>
  <c r="K99" i="65" s="1"/>
  <c r="E100" i="65"/>
  <c r="F100" i="65"/>
  <c r="K100" i="65" s="1"/>
  <c r="E102" i="65"/>
  <c r="F102" i="65" s="1"/>
  <c r="K102" i="65" s="1"/>
  <c r="E103" i="65"/>
  <c r="F103" i="65"/>
  <c r="K103" i="65" s="1"/>
  <c r="E104" i="65"/>
  <c r="F104" i="65"/>
  <c r="K104" i="65" s="1"/>
  <c r="E105" i="65"/>
  <c r="F105" i="65"/>
  <c r="K105" i="65" s="1"/>
  <c r="E106" i="65"/>
  <c r="F106" i="65"/>
  <c r="K106" i="65" s="1"/>
  <c r="E107" i="65"/>
  <c r="F107" i="65"/>
  <c r="K107" i="65" s="1"/>
  <c r="E108" i="65"/>
  <c r="F108" i="65"/>
  <c r="K108" i="65" s="1"/>
  <c r="E109" i="65"/>
  <c r="F109" i="65"/>
  <c r="K109" i="65" s="1"/>
  <c r="E110" i="65"/>
  <c r="F110" i="65"/>
  <c r="K110" i="65" s="1"/>
  <c r="E111" i="65"/>
  <c r="F111" i="65"/>
  <c r="K111" i="65" s="1"/>
  <c r="E112" i="65"/>
  <c r="F112" i="65"/>
  <c r="K112" i="65" s="1"/>
  <c r="E113" i="65"/>
  <c r="F113" i="65"/>
  <c r="K113" i="65" s="1"/>
  <c r="E114" i="65"/>
  <c r="F114" i="65"/>
  <c r="K114" i="65" s="1"/>
  <c r="E115" i="65"/>
  <c r="F115" i="65"/>
  <c r="K115" i="65" s="1"/>
  <c r="E116" i="65"/>
  <c r="F116" i="65"/>
  <c r="K116" i="65" s="1"/>
  <c r="E117" i="65"/>
  <c r="F117" i="65"/>
  <c r="K117" i="65" s="1"/>
  <c r="E118" i="65"/>
  <c r="F118" i="65"/>
  <c r="K118" i="65" s="1"/>
  <c r="E119" i="65"/>
  <c r="F119" i="65"/>
  <c r="K119" i="65" s="1"/>
  <c r="E120" i="65"/>
  <c r="F120" i="65"/>
  <c r="K120" i="65" s="1"/>
  <c r="E121" i="65"/>
  <c r="F121" i="65"/>
  <c r="K121" i="65" s="1"/>
  <c r="E122" i="65"/>
  <c r="F122" i="65"/>
  <c r="K122" i="65" s="1"/>
  <c r="E123" i="65"/>
  <c r="F123" i="65"/>
  <c r="K123" i="65" s="1"/>
  <c r="E124" i="65"/>
  <c r="F124" i="65"/>
  <c r="K124" i="65" s="1"/>
  <c r="E125" i="65"/>
  <c r="F125" i="65"/>
  <c r="K125" i="65" s="1"/>
  <c r="E126" i="65"/>
  <c r="F126" i="65"/>
  <c r="K126" i="65" s="1"/>
  <c r="E127" i="65"/>
  <c r="F127" i="65"/>
  <c r="K127" i="65" s="1"/>
  <c r="E128" i="65"/>
  <c r="F128" i="65"/>
  <c r="K128" i="65" s="1"/>
  <c r="E129" i="65"/>
  <c r="F129" i="65"/>
  <c r="K129" i="65" s="1"/>
  <c r="E130" i="65"/>
  <c r="F130" i="65"/>
  <c r="K130" i="65" s="1"/>
  <c r="E131" i="65"/>
  <c r="F131" i="65"/>
  <c r="K131" i="65" s="1"/>
  <c r="E132" i="65"/>
  <c r="F132" i="65"/>
  <c r="K132" i="65" s="1"/>
  <c r="E133" i="65"/>
  <c r="F133" i="65"/>
  <c r="K133" i="65" s="1"/>
  <c r="E134" i="65"/>
  <c r="F134" i="65"/>
  <c r="K134" i="65" s="1"/>
  <c r="E135" i="65"/>
  <c r="F135" i="65"/>
  <c r="K135" i="65" s="1"/>
  <c r="E136" i="65"/>
  <c r="F136" i="65"/>
  <c r="K136" i="65" s="1"/>
  <c r="E137" i="65"/>
  <c r="F137" i="65"/>
  <c r="K137" i="65" s="1"/>
  <c r="E138" i="65"/>
  <c r="F138" i="65"/>
  <c r="K138" i="65" s="1"/>
  <c r="E139" i="65"/>
  <c r="F139" i="65"/>
  <c r="K139" i="65" s="1"/>
  <c r="E140" i="65"/>
  <c r="F140" i="65"/>
  <c r="K140" i="65" s="1"/>
  <c r="E141" i="65"/>
  <c r="F141" i="65"/>
  <c r="K141" i="65" s="1"/>
  <c r="E142" i="65"/>
  <c r="F142" i="65"/>
  <c r="K142" i="65" s="1"/>
  <c r="E143" i="65"/>
  <c r="F143" i="65"/>
  <c r="K143" i="65" s="1"/>
  <c r="E144" i="65"/>
  <c r="F144" i="65"/>
  <c r="K144" i="65" s="1"/>
  <c r="E145" i="65"/>
  <c r="F145" i="65"/>
  <c r="K145" i="65" s="1"/>
  <c r="E146" i="65"/>
  <c r="F146" i="65"/>
  <c r="K146" i="65" s="1"/>
  <c r="E147" i="65"/>
  <c r="F147" i="65"/>
  <c r="K147" i="65" s="1"/>
  <c r="E148" i="65"/>
  <c r="F148" i="65"/>
  <c r="K148" i="65" s="1"/>
  <c r="E149" i="65"/>
  <c r="F149" i="65"/>
  <c r="K149" i="65" s="1"/>
  <c r="E150" i="65"/>
  <c r="F150" i="65"/>
  <c r="K150" i="65" s="1"/>
  <c r="E151" i="65"/>
  <c r="F151" i="65"/>
  <c r="K151" i="65" s="1"/>
  <c r="E152" i="65"/>
  <c r="F152" i="65"/>
  <c r="K152" i="65" s="1"/>
  <c r="E153" i="65"/>
  <c r="F153" i="65"/>
  <c r="K153" i="65" s="1"/>
  <c r="E154" i="65"/>
  <c r="F154" i="65"/>
  <c r="K154" i="65" s="1"/>
  <c r="E155" i="65"/>
  <c r="F155" i="65"/>
  <c r="K155" i="65" s="1"/>
  <c r="E156" i="65"/>
  <c r="F156" i="65"/>
  <c r="K156" i="65" s="1"/>
  <c r="E157" i="65"/>
  <c r="F157" i="65"/>
  <c r="K157" i="65" s="1"/>
  <c r="E158" i="65"/>
  <c r="F158" i="65"/>
  <c r="K158" i="65" s="1"/>
  <c r="E159" i="65"/>
  <c r="F159" i="65"/>
  <c r="K159" i="65" s="1"/>
  <c r="E160" i="65"/>
  <c r="F160" i="65"/>
  <c r="K160" i="65" s="1"/>
  <c r="E161" i="65"/>
  <c r="F161" i="65" s="1"/>
  <c r="K161" i="65" s="1"/>
  <c r="E162" i="65"/>
  <c r="F162" i="65"/>
  <c r="K162" i="65" s="1"/>
  <c r="E163" i="65"/>
  <c r="F163" i="65"/>
  <c r="K163" i="65" s="1"/>
  <c r="E164" i="65"/>
  <c r="F164" i="65"/>
  <c r="K164" i="65" s="1"/>
  <c r="E165" i="65"/>
  <c r="F165" i="65"/>
  <c r="K165" i="65" s="1"/>
  <c r="E166" i="65"/>
  <c r="F166" i="65"/>
  <c r="K166" i="65" s="1"/>
  <c r="E167" i="65"/>
  <c r="F167" i="65"/>
  <c r="K167" i="65" s="1"/>
  <c r="E168" i="65"/>
  <c r="F168" i="65"/>
  <c r="K168" i="65" s="1"/>
  <c r="E169" i="65"/>
  <c r="F169" i="65"/>
  <c r="K169" i="65" s="1"/>
  <c r="E170" i="65"/>
  <c r="F170" i="65"/>
  <c r="K170" i="65" s="1"/>
  <c r="E171" i="65"/>
  <c r="F171" i="65"/>
  <c r="K171" i="65" s="1"/>
  <c r="E172" i="65"/>
  <c r="F172" i="65"/>
  <c r="K172" i="65" s="1"/>
  <c r="E173" i="65"/>
  <c r="F173" i="65"/>
  <c r="K173" i="65" s="1"/>
  <c r="E174" i="65"/>
  <c r="F174" i="65"/>
  <c r="K174" i="65" s="1"/>
  <c r="E175" i="65"/>
  <c r="F175" i="65"/>
  <c r="K175" i="65" s="1"/>
  <c r="E176" i="65"/>
  <c r="F176" i="65"/>
  <c r="K176" i="65" s="1"/>
  <c r="E177" i="65"/>
  <c r="F177" i="65"/>
  <c r="K177" i="65" s="1"/>
  <c r="E178" i="65"/>
  <c r="F178" i="65"/>
  <c r="K178" i="65" s="1"/>
  <c r="E179" i="65"/>
  <c r="F179" i="65"/>
  <c r="K179" i="65" s="1"/>
  <c r="E180" i="65"/>
  <c r="F180" i="65"/>
  <c r="E181" i="65"/>
  <c r="F181" i="65"/>
  <c r="E182" i="65"/>
  <c r="F182" i="65"/>
  <c r="E183" i="65"/>
  <c r="F183" i="65"/>
  <c r="E184" i="65"/>
  <c r="F184" i="65"/>
  <c r="E185" i="65"/>
  <c r="F185" i="65"/>
  <c r="E187" i="65"/>
  <c r="F187" i="65"/>
  <c r="K187" i="65" s="1"/>
  <c r="E188" i="65"/>
  <c r="F188" i="65"/>
  <c r="K188" i="65" s="1"/>
  <c r="E189" i="65"/>
  <c r="F189" i="65"/>
  <c r="K189" i="65" s="1"/>
  <c r="E190" i="65"/>
  <c r="F190" i="65"/>
  <c r="K190" i="65" s="1"/>
  <c r="E191" i="65"/>
  <c r="F191" i="65"/>
  <c r="K191" i="65" s="1"/>
  <c r="E192" i="65"/>
  <c r="F192" i="65"/>
  <c r="K192" i="65" s="1"/>
  <c r="E193" i="65"/>
  <c r="F193" i="65"/>
  <c r="K193" i="65" s="1"/>
  <c r="E194" i="65"/>
  <c r="F194" i="65"/>
  <c r="K194" i="65" s="1"/>
  <c r="E195" i="65"/>
  <c r="F195" i="65"/>
  <c r="K195" i="65" s="1"/>
  <c r="E196" i="65"/>
  <c r="F196" i="65"/>
  <c r="K196" i="65" s="1"/>
  <c r="E197" i="65"/>
  <c r="F197" i="65"/>
  <c r="K197" i="65" s="1"/>
  <c r="E198" i="65"/>
  <c r="F198" i="65"/>
  <c r="K198" i="65" s="1"/>
  <c r="E199" i="65"/>
  <c r="F199" i="65" s="1"/>
  <c r="K199" i="65" s="1"/>
  <c r="E202" i="65"/>
  <c r="F202" i="65" s="1"/>
  <c r="K202" i="65" s="1"/>
  <c r="E203" i="65"/>
  <c r="F203" i="65"/>
  <c r="K203" i="65" s="1"/>
  <c r="E204" i="65"/>
  <c r="F204" i="65" s="1"/>
  <c r="K204" i="65" s="1"/>
  <c r="E205" i="65"/>
  <c r="F205" i="65" s="1"/>
  <c r="K205" i="65" s="1"/>
  <c r="E206" i="65"/>
  <c r="F206" i="65"/>
  <c r="K206" i="65" s="1"/>
  <c r="E207" i="65"/>
  <c r="F207" i="65"/>
  <c r="K207" i="65" s="1"/>
  <c r="E208" i="65"/>
  <c r="F208" i="65"/>
  <c r="K208" i="65" s="1"/>
  <c r="E209" i="65"/>
  <c r="F209" i="65"/>
  <c r="K209" i="65" s="1"/>
  <c r="E210" i="65"/>
  <c r="F210" i="65"/>
  <c r="K210" i="65" s="1"/>
  <c r="E211" i="65"/>
  <c r="F211" i="65"/>
  <c r="K211" i="65" s="1"/>
  <c r="E212" i="65"/>
  <c r="F212" i="65"/>
  <c r="K212" i="65" s="1"/>
  <c r="E213" i="65"/>
  <c r="F213" i="65"/>
  <c r="K213" i="65" s="1"/>
  <c r="E214" i="65"/>
  <c r="F214" i="65"/>
  <c r="K214" i="65" s="1"/>
  <c r="E215" i="65"/>
  <c r="F215" i="65"/>
  <c r="K215" i="65" s="1"/>
  <c r="E216" i="65"/>
  <c r="F216" i="65"/>
  <c r="K216" i="65" s="1"/>
  <c r="E217" i="65"/>
  <c r="F217" i="65"/>
  <c r="K217" i="65" s="1"/>
  <c r="E218" i="65"/>
  <c r="F218" i="65"/>
  <c r="K218" i="65" s="1"/>
  <c r="E219" i="65"/>
  <c r="F219" i="65"/>
  <c r="K219" i="65" s="1"/>
  <c r="E220" i="65"/>
  <c r="F220" i="65"/>
  <c r="K220" i="65" s="1"/>
  <c r="E221" i="65"/>
  <c r="F221" i="65"/>
  <c r="K221" i="65" s="1"/>
  <c r="E222" i="65"/>
  <c r="F222" i="65"/>
  <c r="K222" i="65" s="1"/>
  <c r="E223" i="65"/>
  <c r="F223" i="65"/>
  <c r="K223" i="65" s="1"/>
  <c r="E224" i="65"/>
  <c r="F224" i="65"/>
  <c r="K224" i="65" s="1"/>
  <c r="E225" i="65"/>
  <c r="F225" i="65"/>
  <c r="K225" i="65" s="1"/>
  <c r="E226" i="65"/>
  <c r="F226" i="65"/>
  <c r="K226" i="65" s="1"/>
  <c r="E227" i="65"/>
  <c r="F227" i="65"/>
  <c r="K227" i="65" s="1"/>
  <c r="E228" i="65"/>
  <c r="F228" i="65"/>
  <c r="K228" i="65" s="1"/>
  <c r="E230" i="65"/>
  <c r="F230" i="65"/>
  <c r="K230" i="65" s="1"/>
  <c r="E231" i="65"/>
  <c r="F231" i="65"/>
  <c r="K231" i="65" s="1"/>
  <c r="E232" i="65"/>
  <c r="F232" i="65"/>
  <c r="K232" i="65" s="1"/>
  <c r="E233" i="65"/>
  <c r="F233" i="65"/>
  <c r="K233" i="65" s="1"/>
  <c r="E235" i="65"/>
  <c r="F235" i="65"/>
  <c r="K235" i="65" s="1"/>
  <c r="E236" i="65"/>
  <c r="F236" i="65"/>
  <c r="K236" i="65" s="1"/>
  <c r="E237" i="65"/>
  <c r="F237" i="65"/>
  <c r="K237" i="65" s="1"/>
  <c r="E238" i="65"/>
  <c r="F238" i="65"/>
  <c r="K238" i="65" s="1"/>
  <c r="E239" i="65"/>
  <c r="F239" i="65"/>
  <c r="K239" i="65" s="1"/>
  <c r="E240" i="65"/>
  <c r="F240" i="65"/>
  <c r="K240" i="65" s="1"/>
  <c r="E241" i="65"/>
  <c r="F241" i="65"/>
  <c r="K241" i="65" s="1"/>
  <c r="E243" i="65"/>
  <c r="F243" i="65"/>
  <c r="K243" i="65" s="1"/>
  <c r="E244" i="65"/>
  <c r="F244" i="65"/>
  <c r="K244" i="65" s="1"/>
  <c r="E245" i="65"/>
  <c r="F245" i="65"/>
  <c r="K245" i="65" s="1"/>
  <c r="E246" i="65"/>
  <c r="F246" i="65"/>
  <c r="K246" i="65" s="1"/>
  <c r="E247" i="65"/>
  <c r="F247" i="65"/>
  <c r="K247" i="65" s="1"/>
  <c r="E248" i="65"/>
  <c r="F248" i="65"/>
  <c r="K248" i="65" s="1"/>
  <c r="E249" i="65"/>
  <c r="F249" i="65"/>
  <c r="K249" i="65" s="1"/>
  <c r="E250" i="65"/>
  <c r="F250" i="65"/>
  <c r="K250" i="65" s="1"/>
  <c r="E251" i="65"/>
  <c r="F251" i="65"/>
  <c r="K251" i="65" s="1"/>
  <c r="E252" i="65"/>
  <c r="F252" i="65"/>
  <c r="K252" i="65" s="1"/>
  <c r="E253" i="65"/>
  <c r="F253" i="65"/>
  <c r="K253" i="65" s="1"/>
  <c r="E254" i="65"/>
  <c r="F254" i="65"/>
  <c r="K254" i="65" s="1"/>
  <c r="E255" i="65"/>
  <c r="F255" i="65"/>
  <c r="K255" i="65" s="1"/>
  <c r="E256" i="65"/>
  <c r="F256" i="65"/>
  <c r="K256" i="65" s="1"/>
  <c r="E257" i="65"/>
  <c r="F257" i="65"/>
  <c r="K257" i="65" s="1"/>
  <c r="E258" i="65"/>
  <c r="F258" i="65"/>
  <c r="K258" i="65" s="1"/>
  <c r="E259" i="65"/>
  <c r="F259" i="65"/>
  <c r="K259" i="65" s="1"/>
  <c r="E260" i="65"/>
  <c r="F260" i="65"/>
  <c r="K260" i="65" s="1"/>
  <c r="E261" i="65"/>
  <c r="F261" i="65"/>
  <c r="K261" i="65" s="1"/>
  <c r="E262" i="65"/>
  <c r="F262" i="65"/>
  <c r="K262" i="65" s="1"/>
  <c r="E263" i="65"/>
  <c r="F263" i="65"/>
  <c r="K263" i="65" s="1"/>
  <c r="E264" i="65"/>
  <c r="F264" i="65"/>
  <c r="K264" i="65" s="1"/>
  <c r="E265" i="65"/>
  <c r="F265" i="65"/>
  <c r="K265" i="65" s="1"/>
  <c r="E268" i="65"/>
  <c r="F268" i="65"/>
  <c r="K268" i="65" s="1"/>
  <c r="E269" i="65"/>
  <c r="F269" i="65" s="1"/>
  <c r="K269" i="65" s="1"/>
  <c r="E270" i="65"/>
  <c r="F270" i="65"/>
  <c r="K270" i="65" s="1"/>
  <c r="E271" i="65"/>
  <c r="F271" i="65"/>
  <c r="K271" i="65" s="1"/>
  <c r="E272" i="65"/>
  <c r="F272" i="65"/>
  <c r="K272" i="65" s="1"/>
  <c r="E273" i="65"/>
  <c r="F273" i="65"/>
  <c r="K273" i="65" s="1"/>
  <c r="E274" i="65"/>
  <c r="F274" i="65"/>
  <c r="K274" i="65" s="1"/>
  <c r="E275" i="65"/>
  <c r="F275" i="65"/>
  <c r="K275" i="65" s="1"/>
  <c r="E276" i="65"/>
  <c r="F276" i="65"/>
  <c r="K276" i="65" s="1"/>
  <c r="E277" i="65"/>
  <c r="F277" i="65"/>
  <c r="K277" i="65" s="1"/>
  <c r="E279" i="65"/>
  <c r="F279" i="65"/>
  <c r="K279" i="65" s="1"/>
  <c r="E280" i="65"/>
  <c r="F280" i="65"/>
  <c r="K280" i="65" s="1"/>
  <c r="E281" i="65"/>
  <c r="F281" i="65"/>
  <c r="K281" i="65" s="1"/>
  <c r="E282" i="65"/>
  <c r="F282" i="65"/>
  <c r="K282" i="65" s="1"/>
  <c r="E283" i="65"/>
  <c r="F283" i="65"/>
  <c r="K283" i="65" s="1"/>
  <c r="E284" i="65"/>
  <c r="F284" i="65"/>
  <c r="K284" i="65" s="1"/>
  <c r="E285" i="65"/>
  <c r="F285" i="65"/>
  <c r="K285" i="65" s="1"/>
  <c r="E286" i="65"/>
  <c r="F286" i="65"/>
  <c r="K286" i="65" s="1"/>
  <c r="E287" i="65"/>
  <c r="F287" i="65"/>
  <c r="K287" i="65" s="1"/>
  <c r="E288" i="65"/>
  <c r="F288" i="65"/>
  <c r="K288" i="65" s="1"/>
  <c r="E289" i="65"/>
  <c r="F289" i="65"/>
  <c r="K289" i="65" s="1"/>
  <c r="E290" i="65"/>
  <c r="F290" i="65"/>
  <c r="K290" i="65" s="1"/>
  <c r="E292" i="65"/>
  <c r="F292" i="65"/>
  <c r="K292" i="65" s="1"/>
  <c r="E293" i="65"/>
  <c r="F293" i="65"/>
  <c r="K293" i="65" s="1"/>
  <c r="E294" i="65"/>
  <c r="F294" i="65" s="1"/>
  <c r="K294" i="65" s="1"/>
  <c r="E295" i="65"/>
  <c r="F295" i="65"/>
  <c r="K295" i="65" s="1"/>
  <c r="E296" i="65"/>
  <c r="F296" i="65"/>
  <c r="K296" i="65" s="1"/>
  <c r="E297" i="65"/>
  <c r="F297" i="65"/>
  <c r="K297" i="65" s="1"/>
  <c r="E298" i="65"/>
  <c r="F298" i="65"/>
  <c r="K298" i="65" s="1"/>
  <c r="E299" i="65"/>
  <c r="F299" i="65"/>
  <c r="K299" i="65" s="1"/>
  <c r="E300" i="65"/>
  <c r="F300" i="65"/>
  <c r="K300" i="65" s="1"/>
  <c r="E301" i="65"/>
  <c r="F301" i="65"/>
  <c r="K301" i="65" s="1"/>
  <c r="E302" i="65"/>
  <c r="F302" i="65"/>
  <c r="K302" i="65" s="1"/>
  <c r="E303" i="65"/>
  <c r="F303" i="65"/>
  <c r="K303" i="65" s="1"/>
  <c r="E304" i="65"/>
  <c r="F304" i="65"/>
  <c r="K304" i="65" s="1"/>
  <c r="E305" i="65"/>
  <c r="F305" i="65"/>
  <c r="K305" i="65" s="1"/>
  <c r="E306" i="65"/>
  <c r="F306" i="65"/>
  <c r="K306" i="65" s="1"/>
  <c r="E307" i="65"/>
  <c r="F307" i="65"/>
  <c r="K307" i="65" s="1"/>
  <c r="E308" i="65"/>
  <c r="F308" i="65"/>
  <c r="K308" i="65" s="1"/>
  <c r="E309" i="65"/>
  <c r="F309" i="65"/>
  <c r="K309" i="65" s="1"/>
  <c r="E310" i="65"/>
  <c r="F310" i="65"/>
  <c r="K310" i="65" s="1"/>
  <c r="E311" i="65"/>
  <c r="F311" i="65"/>
  <c r="K311" i="65" s="1"/>
  <c r="E312" i="65"/>
  <c r="F312" i="65"/>
  <c r="K312" i="65" s="1"/>
  <c r="E315" i="65"/>
  <c r="F315" i="65"/>
  <c r="K315" i="65" s="1"/>
  <c r="E316" i="65"/>
  <c r="F316" i="65"/>
  <c r="K316" i="65" s="1"/>
  <c r="E317" i="65"/>
  <c r="F317" i="65"/>
  <c r="K317" i="65" s="1"/>
  <c r="E319" i="65"/>
  <c r="F319" i="65"/>
  <c r="K319" i="65" s="1"/>
  <c r="E320" i="65"/>
  <c r="F320" i="65"/>
  <c r="K320" i="65" s="1"/>
  <c r="E321" i="65"/>
  <c r="F321" i="65"/>
  <c r="K321" i="65" s="1"/>
  <c r="E322" i="65"/>
  <c r="F322" i="65"/>
  <c r="K322" i="65" s="1"/>
  <c r="E323" i="65"/>
  <c r="F323" i="65"/>
  <c r="K323" i="65" s="1"/>
  <c r="E324" i="65"/>
  <c r="F324" i="65" s="1"/>
  <c r="K324" i="65" s="1"/>
  <c r="E325" i="65"/>
  <c r="F325" i="65"/>
  <c r="K325" i="65" s="1"/>
  <c r="E326" i="65"/>
  <c r="F326" i="65"/>
  <c r="K326" i="65" s="1"/>
  <c r="E327" i="65"/>
  <c r="F327" i="65"/>
  <c r="K327" i="65" s="1"/>
  <c r="E328" i="65"/>
  <c r="F328" i="65"/>
  <c r="K328" i="65" s="1"/>
  <c r="E329" i="65"/>
  <c r="F329" i="65"/>
  <c r="K329" i="65" s="1"/>
  <c r="E330" i="65"/>
  <c r="F330" i="65"/>
  <c r="K330" i="65" s="1"/>
  <c r="E333" i="65"/>
  <c r="F333" i="65"/>
  <c r="K333" i="65" s="1"/>
  <c r="E334" i="65"/>
  <c r="F334" i="65"/>
  <c r="K334" i="65" s="1"/>
  <c r="E335" i="65"/>
  <c r="F335" i="65"/>
  <c r="K335" i="65" s="1"/>
  <c r="E337" i="65"/>
  <c r="F337" i="65" s="1"/>
  <c r="K337" i="65" s="1"/>
  <c r="E338" i="65"/>
  <c r="F338" i="65"/>
  <c r="K338" i="65" s="1"/>
  <c r="E339" i="65"/>
  <c r="F339" i="65" s="1"/>
  <c r="K339" i="65" s="1"/>
  <c r="E341" i="65"/>
  <c r="F341" i="65"/>
  <c r="K341" i="65" s="1"/>
  <c r="E342" i="65"/>
  <c r="F342" i="65"/>
  <c r="K342" i="65" s="1"/>
  <c r="E343" i="65"/>
  <c r="F343" i="65"/>
  <c r="K343" i="65" s="1"/>
  <c r="E344" i="65"/>
  <c r="F344" i="65"/>
  <c r="K344" i="65" s="1"/>
  <c r="E345" i="65"/>
  <c r="F345" i="65"/>
  <c r="K345" i="65" s="1"/>
  <c r="E346" i="65"/>
  <c r="F346" i="65"/>
  <c r="K346" i="65" s="1"/>
  <c r="E347" i="65"/>
  <c r="F347" i="65"/>
  <c r="K347" i="65" s="1"/>
  <c r="E348" i="65"/>
  <c r="F348" i="65"/>
  <c r="K348" i="65" s="1"/>
  <c r="E349" i="65"/>
  <c r="F349" i="65"/>
  <c r="K349" i="65" s="1"/>
  <c r="E350" i="65"/>
  <c r="F350" i="65"/>
  <c r="K350" i="65" s="1"/>
  <c r="E351" i="65"/>
  <c r="F351" i="65"/>
  <c r="K351" i="65" s="1"/>
  <c r="E352" i="65"/>
  <c r="F352" i="65"/>
  <c r="K352" i="65" s="1"/>
  <c r="E353" i="65"/>
  <c r="F353" i="65"/>
  <c r="K353" i="65" s="1"/>
  <c r="E354" i="65"/>
  <c r="F354" i="65"/>
  <c r="K354" i="65" s="1"/>
  <c r="E355" i="65"/>
  <c r="F355" i="65"/>
  <c r="K355" i="65" s="1"/>
  <c r="E356" i="65"/>
  <c r="F356" i="65"/>
  <c r="K356" i="65" s="1"/>
  <c r="E358" i="65"/>
  <c r="F358" i="65"/>
  <c r="K358" i="65" s="1"/>
  <c r="E359" i="65"/>
  <c r="F359" i="65"/>
  <c r="K359" i="65" s="1"/>
  <c r="E360" i="65"/>
  <c r="F360" i="65"/>
  <c r="K360" i="65" s="1"/>
  <c r="E361" i="65"/>
  <c r="F361" i="65"/>
  <c r="K361" i="65" s="1"/>
  <c r="E363" i="65"/>
  <c r="F363" i="65"/>
  <c r="K363" i="65" s="1"/>
  <c r="E364" i="65"/>
  <c r="F364" i="65"/>
  <c r="K364" i="65" s="1"/>
  <c r="E365" i="65"/>
  <c r="F365" i="65"/>
  <c r="K365" i="65" s="1"/>
  <c r="E366" i="65"/>
  <c r="F366" i="65"/>
  <c r="K366" i="65" s="1"/>
  <c r="E367" i="65"/>
  <c r="F367" i="65"/>
  <c r="K367" i="65" s="1"/>
  <c r="E368" i="65"/>
  <c r="F368" i="65"/>
  <c r="K368" i="65" s="1"/>
  <c r="E369" i="65"/>
  <c r="F369" i="65"/>
  <c r="K369" i="65" s="1"/>
  <c r="E371" i="65"/>
  <c r="F371" i="65"/>
  <c r="K371" i="65" s="1"/>
  <c r="E372" i="65"/>
  <c r="F372" i="65"/>
  <c r="K372" i="65" s="1"/>
  <c r="E373" i="65"/>
  <c r="F373" i="65"/>
  <c r="K373" i="65" s="1"/>
  <c r="E374" i="65"/>
  <c r="F374" i="65" s="1"/>
  <c r="K374" i="65" s="1"/>
  <c r="E375" i="65"/>
  <c r="F375" i="65"/>
  <c r="K375" i="65" s="1"/>
  <c r="E376" i="65"/>
  <c r="F376" i="65"/>
  <c r="K376" i="65" s="1"/>
  <c r="E377" i="65"/>
  <c r="F377" i="65"/>
  <c r="K377" i="65" s="1"/>
  <c r="E378" i="65"/>
  <c r="F378" i="65"/>
  <c r="K378" i="65" s="1"/>
  <c r="E379" i="65"/>
  <c r="F379" i="65"/>
  <c r="K379" i="65" s="1"/>
  <c r="E380" i="65"/>
  <c r="F380" i="65"/>
  <c r="K380" i="65" s="1"/>
  <c r="E381" i="65"/>
  <c r="F381" i="65"/>
  <c r="K381" i="65" s="1"/>
  <c r="E382" i="65"/>
  <c r="F382" i="65"/>
  <c r="K382" i="65" s="1"/>
  <c r="E383" i="65"/>
  <c r="F383" i="65"/>
  <c r="K383" i="65" s="1"/>
  <c r="E385" i="65"/>
  <c r="F385" i="65"/>
  <c r="K385" i="65" s="1"/>
  <c r="E386" i="65"/>
  <c r="F386" i="65"/>
  <c r="K386" i="65" s="1"/>
  <c r="E388" i="65"/>
  <c r="F388" i="65"/>
  <c r="K388" i="65" s="1"/>
  <c r="E389" i="65"/>
  <c r="F389" i="65"/>
  <c r="K389" i="65" s="1"/>
  <c r="E390" i="65"/>
  <c r="F390" i="65"/>
  <c r="K390" i="65" s="1"/>
  <c r="E391" i="65"/>
  <c r="F391" i="65"/>
  <c r="K391" i="65" s="1"/>
  <c r="E392" i="65"/>
  <c r="F392" i="65"/>
  <c r="K392" i="65" s="1"/>
  <c r="E393" i="65"/>
  <c r="F393" i="65"/>
  <c r="K393" i="65" s="1"/>
  <c r="E396" i="65"/>
  <c r="F396" i="65"/>
  <c r="K396" i="65" s="1"/>
  <c r="E397" i="65"/>
  <c r="F397" i="65"/>
  <c r="K397" i="65" s="1"/>
  <c r="E398" i="65"/>
  <c r="F398" i="65"/>
  <c r="K398" i="65" s="1"/>
  <c r="E399" i="65"/>
  <c r="F399" i="65"/>
  <c r="K399" i="65" s="1"/>
  <c r="E400" i="65"/>
  <c r="F400" i="65"/>
  <c r="K400" i="65" s="1"/>
  <c r="E401" i="65"/>
  <c r="F401" i="65"/>
  <c r="K401" i="65" s="1"/>
  <c r="E402" i="65"/>
  <c r="F402" i="65"/>
  <c r="K402" i="65" s="1"/>
  <c r="E403" i="65"/>
  <c r="F403" i="65"/>
  <c r="E404" i="65"/>
  <c r="F404" i="65"/>
  <c r="K404" i="65" s="1"/>
  <c r="E405" i="65"/>
  <c r="F405" i="65"/>
  <c r="K405" i="65" s="1"/>
  <c r="E406" i="65"/>
  <c r="F406" i="65"/>
  <c r="K406" i="65" s="1"/>
  <c r="E407" i="65"/>
  <c r="F407" i="65"/>
  <c r="K407" i="65" s="1"/>
  <c r="E408" i="65"/>
  <c r="F408" i="65"/>
  <c r="K408" i="65" s="1"/>
  <c r="E409" i="65"/>
  <c r="F409" i="65"/>
  <c r="K409" i="65" s="1"/>
  <c r="E410" i="65"/>
  <c r="F410" i="65"/>
  <c r="K410" i="65" s="1"/>
  <c r="E411" i="65"/>
  <c r="F411" i="65"/>
  <c r="K411" i="65" s="1"/>
  <c r="E412" i="65"/>
  <c r="F412" i="65"/>
  <c r="K412" i="65" s="1"/>
  <c r="E413" i="65"/>
  <c r="F413" i="65" s="1"/>
  <c r="K413" i="65" s="1"/>
  <c r="E414" i="65"/>
  <c r="F414" i="65"/>
  <c r="K414" i="65" s="1"/>
  <c r="E415" i="65"/>
  <c r="F415" i="65"/>
  <c r="K415" i="65" s="1"/>
  <c r="E416" i="65"/>
  <c r="F416" i="65"/>
  <c r="K416" i="65" s="1"/>
  <c r="E417" i="65"/>
  <c r="F417" i="65"/>
  <c r="K417" i="65" s="1"/>
  <c r="E418" i="65"/>
  <c r="F418" i="65" s="1"/>
  <c r="K418" i="65" s="1"/>
  <c r="E419" i="65"/>
  <c r="F419" i="65"/>
  <c r="K419" i="65" s="1"/>
  <c r="E420" i="65"/>
  <c r="F420" i="65"/>
  <c r="K420" i="65" s="1"/>
  <c r="E422" i="65"/>
  <c r="F422" i="65" s="1"/>
  <c r="K422" i="65" s="1"/>
  <c r="E423" i="65"/>
  <c r="F423" i="65"/>
  <c r="K423" i="65" s="1"/>
  <c r="E424" i="65"/>
  <c r="F424" i="65"/>
  <c r="K424" i="65" s="1"/>
  <c r="E425" i="65"/>
  <c r="F425" i="65"/>
  <c r="K425" i="65" s="1"/>
  <c r="E426" i="65"/>
  <c r="F426" i="65"/>
  <c r="K426" i="65" s="1"/>
  <c r="E427" i="65"/>
  <c r="F427" i="65"/>
  <c r="K427" i="65" s="1"/>
  <c r="E428" i="65"/>
  <c r="F428" i="65"/>
  <c r="K428" i="65" s="1"/>
  <c r="E429" i="65"/>
  <c r="F429" i="65"/>
  <c r="K429" i="65" s="1"/>
  <c r="E430" i="65"/>
  <c r="F430" i="65"/>
  <c r="K430" i="65" s="1"/>
  <c r="E431" i="65"/>
  <c r="F431" i="65"/>
  <c r="K431" i="65" s="1"/>
  <c r="E432" i="65"/>
  <c r="F432" i="65"/>
  <c r="K432" i="65" s="1"/>
  <c r="E433" i="65"/>
  <c r="F433" i="65"/>
  <c r="K433" i="65" s="1"/>
  <c r="E434" i="65"/>
  <c r="F434" i="65"/>
  <c r="K434" i="65" s="1"/>
  <c r="E435" i="65"/>
  <c r="F435" i="65"/>
  <c r="K435" i="65" s="1"/>
  <c r="E436" i="65"/>
  <c r="F436" i="65"/>
  <c r="K436" i="65" s="1"/>
  <c r="E437" i="65"/>
  <c r="F437" i="65"/>
  <c r="K437" i="65" s="1"/>
  <c r="E438" i="65"/>
  <c r="F438" i="65"/>
  <c r="K438" i="65" s="1"/>
  <c r="F439" i="65"/>
  <c r="K439" i="65" s="1"/>
  <c r="F440" i="65"/>
  <c r="K440" i="65" s="1"/>
  <c r="E441" i="65"/>
  <c r="F441" i="65" s="1"/>
  <c r="K441" i="65" s="1"/>
  <c r="E442" i="65"/>
  <c r="F442" i="65"/>
  <c r="K442" i="65" s="1"/>
  <c r="E443" i="65"/>
  <c r="F443" i="65"/>
  <c r="K443" i="65" s="1"/>
  <c r="E445" i="65"/>
  <c r="F445" i="65"/>
  <c r="E446" i="65"/>
  <c r="F446" i="65" s="1"/>
  <c r="K446" i="65" s="1"/>
  <c r="E447" i="65"/>
  <c r="F447" i="65"/>
  <c r="K447" i="65" s="1"/>
  <c r="E448" i="65"/>
  <c r="F448" i="65"/>
  <c r="K448" i="65" s="1"/>
  <c r="E449" i="65"/>
  <c r="F449" i="65"/>
  <c r="K449" i="65" s="1"/>
  <c r="E450" i="65"/>
  <c r="F450" i="65"/>
  <c r="K450" i="65" s="1"/>
  <c r="E451" i="65"/>
  <c r="F451" i="65"/>
  <c r="K451" i="65" s="1"/>
  <c r="E452" i="65"/>
  <c r="F452" i="65"/>
  <c r="K452" i="65" s="1"/>
  <c r="E454" i="65"/>
  <c r="F454" i="65" s="1"/>
  <c r="K454" i="65" s="1"/>
  <c r="E455" i="65"/>
  <c r="F455" i="65"/>
  <c r="K455" i="65" s="1"/>
  <c r="E456" i="65"/>
  <c r="F456" i="65"/>
  <c r="K456" i="65" s="1"/>
  <c r="E457" i="65"/>
  <c r="F457" i="65"/>
  <c r="K457" i="65" s="1"/>
  <c r="E459" i="65"/>
  <c r="F459" i="65"/>
  <c r="K459" i="65" s="1"/>
  <c r="E460" i="65"/>
  <c r="F460" i="65"/>
  <c r="K460" i="65" s="1"/>
  <c r="E461" i="65"/>
  <c r="F461" i="65"/>
  <c r="K461" i="65" s="1"/>
  <c r="E462" i="65"/>
  <c r="F462" i="65"/>
  <c r="K462" i="65" s="1"/>
  <c r="E463" i="65"/>
  <c r="F463" i="65"/>
  <c r="K463" i="65" s="1"/>
  <c r="E464" i="65"/>
  <c r="F464" i="65"/>
  <c r="K464" i="65" s="1"/>
  <c r="E465" i="65"/>
  <c r="F465" i="65"/>
  <c r="K465" i="65" s="1"/>
  <c r="E466" i="65"/>
  <c r="F466" i="65"/>
  <c r="K466" i="65" s="1"/>
  <c r="E467" i="65"/>
  <c r="F467" i="65"/>
  <c r="K467" i="65" s="1"/>
  <c r="E468" i="65"/>
  <c r="F468" i="65"/>
  <c r="K468" i="65" s="1"/>
  <c r="E469" i="65"/>
  <c r="F469" i="65"/>
  <c r="K469" i="65" s="1"/>
  <c r="E470" i="65"/>
  <c r="F470" i="65"/>
  <c r="K470" i="65" s="1"/>
  <c r="E471" i="65"/>
  <c r="F471" i="65"/>
  <c r="K471" i="65" s="1"/>
  <c r="E472" i="65"/>
  <c r="F472" i="65"/>
  <c r="K472" i="65" s="1"/>
  <c r="E473" i="65"/>
  <c r="F473" i="65"/>
  <c r="K473" i="65" s="1"/>
  <c r="E474" i="65"/>
  <c r="F474" i="65"/>
  <c r="K474" i="65" s="1"/>
  <c r="E475" i="65"/>
  <c r="F475" i="65"/>
  <c r="K475" i="65" s="1"/>
  <c r="E476" i="65"/>
  <c r="F476" i="65"/>
  <c r="K476" i="65" s="1"/>
  <c r="E477" i="65"/>
  <c r="F477" i="65"/>
  <c r="K477" i="65" s="1"/>
  <c r="E478" i="65"/>
  <c r="F478" i="65"/>
  <c r="K478" i="65" s="1"/>
  <c r="E479" i="65"/>
  <c r="F479" i="65"/>
  <c r="K479" i="65" s="1"/>
  <c r="E480" i="65"/>
  <c r="F480" i="65"/>
  <c r="K480" i="65" s="1"/>
  <c r="E481" i="65"/>
  <c r="F481" i="65"/>
  <c r="K481" i="65" s="1"/>
  <c r="E482" i="65"/>
  <c r="F482" i="65"/>
  <c r="K482" i="65" s="1"/>
  <c r="E483" i="65"/>
  <c r="F483" i="65"/>
  <c r="K483" i="65" s="1"/>
  <c r="E484" i="65"/>
  <c r="F484" i="65"/>
  <c r="K484" i="65" s="1"/>
  <c r="E485" i="65"/>
  <c r="F485" i="65"/>
  <c r="K485" i="65" s="1"/>
  <c r="E486" i="65"/>
  <c r="F486" i="65"/>
  <c r="K486" i="65" s="1"/>
  <c r="E487" i="65"/>
  <c r="F487" i="65"/>
  <c r="K487" i="65" s="1"/>
  <c r="E488" i="65"/>
  <c r="F488" i="65"/>
  <c r="K488" i="65" s="1"/>
  <c r="E491" i="65"/>
  <c r="F491" i="65" s="1"/>
  <c r="K491" i="65" s="1"/>
  <c r="E492" i="65"/>
  <c r="F492" i="65"/>
  <c r="K492" i="65" s="1"/>
  <c r="E493" i="65"/>
  <c r="F493" i="65" s="1"/>
  <c r="K493" i="65" s="1"/>
  <c r="E494" i="65"/>
  <c r="F494" i="65" s="1"/>
  <c r="K494" i="65" s="1"/>
  <c r="E495" i="65"/>
  <c r="F495" i="65"/>
  <c r="K495" i="65" s="1"/>
  <c r="E496" i="65"/>
  <c r="F496" i="65"/>
  <c r="K496" i="65" s="1"/>
  <c r="E497" i="65"/>
  <c r="F497" i="65"/>
  <c r="K497" i="65" s="1"/>
  <c r="E498" i="65"/>
  <c r="F498" i="65"/>
  <c r="K498" i="65" s="1"/>
  <c r="E499" i="65"/>
  <c r="F499" i="65"/>
  <c r="K499" i="65" s="1"/>
  <c r="E500" i="65"/>
  <c r="F500" i="65"/>
  <c r="K500" i="65" s="1"/>
  <c r="E501" i="65"/>
  <c r="F501" i="65"/>
  <c r="K501" i="65" s="1"/>
  <c r="E502" i="65"/>
  <c r="F502" i="65"/>
  <c r="K502" i="65" s="1"/>
  <c r="E503" i="65"/>
  <c r="F503" i="65"/>
  <c r="K503" i="65" s="1"/>
  <c r="E504" i="65"/>
  <c r="F504" i="65"/>
  <c r="K504" i="65" s="1"/>
  <c r="E505" i="65"/>
  <c r="F505" i="65"/>
  <c r="K505" i="65" s="1"/>
  <c r="E506" i="65"/>
  <c r="F506" i="65"/>
  <c r="K506" i="65" s="1"/>
  <c r="E507" i="65"/>
  <c r="F507" i="65"/>
  <c r="K507" i="65" s="1"/>
  <c r="E508" i="65"/>
  <c r="F508" i="65"/>
  <c r="K508" i="65" s="1"/>
  <c r="E509" i="65"/>
  <c r="F509" i="65"/>
  <c r="K509" i="65" s="1"/>
  <c r="E510" i="65"/>
  <c r="F510" i="65"/>
  <c r="K510" i="65" s="1"/>
  <c r="E511" i="65"/>
  <c r="F511" i="65"/>
  <c r="K511" i="65" s="1"/>
  <c r="E512" i="65"/>
  <c r="F512" i="65"/>
  <c r="K512" i="65" s="1"/>
  <c r="E513" i="65"/>
  <c r="F513" i="65"/>
  <c r="K513" i="65" s="1"/>
  <c r="E514" i="65"/>
  <c r="F514" i="65"/>
  <c r="K514" i="65" s="1"/>
  <c r="E516" i="65"/>
  <c r="F516" i="65" s="1"/>
  <c r="K516" i="65" s="1"/>
  <c r="E517" i="65"/>
  <c r="F517" i="65" s="1"/>
  <c r="K517" i="65" s="1"/>
  <c r="E518" i="65"/>
  <c r="F518" i="65"/>
  <c r="K518" i="65" s="1"/>
  <c r="E519" i="65"/>
  <c r="F519" i="65"/>
  <c r="K519" i="65" s="1"/>
  <c r="E520" i="65"/>
  <c r="F520" i="65"/>
  <c r="K520" i="65" s="1"/>
  <c r="E521" i="65"/>
  <c r="F521" i="65"/>
  <c r="K521" i="65" s="1"/>
  <c r="E522" i="65"/>
  <c r="F522" i="65"/>
  <c r="K522" i="65" s="1"/>
  <c r="E523" i="65"/>
  <c r="F523" i="65"/>
  <c r="K523" i="65" s="1"/>
  <c r="E524" i="65"/>
  <c r="F524" i="65"/>
  <c r="K524" i="65" s="1"/>
  <c r="E525" i="65"/>
  <c r="F525" i="65"/>
  <c r="K525" i="65" s="1"/>
  <c r="E526" i="65"/>
  <c r="F526" i="65"/>
  <c r="K526" i="65" s="1"/>
  <c r="E527" i="65"/>
  <c r="F527" i="65"/>
  <c r="K527" i="65" s="1"/>
  <c r="E528" i="65"/>
  <c r="F528" i="65"/>
  <c r="K528" i="65" s="1"/>
  <c r="E529" i="65"/>
  <c r="F529" i="65"/>
  <c r="K529" i="65" s="1"/>
  <c r="E530" i="65"/>
  <c r="F530" i="65"/>
  <c r="K530" i="65" s="1"/>
  <c r="E532" i="65"/>
  <c r="F532" i="65"/>
  <c r="K532" i="65" s="1"/>
  <c r="E533" i="65"/>
  <c r="F533" i="65"/>
  <c r="K533" i="65" s="1"/>
  <c r="E534" i="65"/>
  <c r="F534" i="65"/>
  <c r="K534" i="65" s="1"/>
  <c r="E535" i="65"/>
  <c r="F535" i="65"/>
  <c r="K535" i="65" s="1"/>
  <c r="E536" i="65"/>
  <c r="F536" i="65"/>
  <c r="K536" i="65" s="1"/>
  <c r="E537" i="65"/>
  <c r="F537" i="65"/>
  <c r="K537" i="65" s="1"/>
  <c r="E538" i="65"/>
  <c r="F538" i="65"/>
  <c r="K538" i="65" s="1"/>
  <c r="E539" i="65"/>
  <c r="F539" i="65"/>
  <c r="K539" i="65" s="1"/>
  <c r="E540" i="65"/>
  <c r="F540" i="65"/>
  <c r="K540" i="65" s="1"/>
  <c r="E541" i="65"/>
  <c r="F541" i="65"/>
  <c r="K541" i="65" s="1"/>
  <c r="E542" i="65"/>
  <c r="F542" i="65"/>
  <c r="K542" i="65" s="1"/>
  <c r="E543" i="65"/>
  <c r="F543" i="65"/>
  <c r="K543" i="65" s="1"/>
  <c r="E544" i="65"/>
  <c r="F544" i="65"/>
  <c r="K544" i="65" s="1"/>
  <c r="E545" i="65"/>
  <c r="F545" i="65"/>
  <c r="K545" i="65" s="1"/>
  <c r="E546" i="65"/>
  <c r="F546" i="65"/>
  <c r="K546" i="65" s="1"/>
  <c r="E547" i="65"/>
  <c r="F547" i="65"/>
  <c r="K547" i="65" s="1"/>
  <c r="E548" i="65"/>
  <c r="F548" i="65"/>
  <c r="K548" i="65" s="1"/>
  <c r="E549" i="65"/>
  <c r="F549" i="65"/>
  <c r="K549" i="65" s="1"/>
  <c r="E550" i="65"/>
  <c r="F550" i="65"/>
  <c r="K550" i="65" s="1"/>
  <c r="E551" i="65"/>
  <c r="F551" i="65"/>
  <c r="K551" i="65" s="1"/>
  <c r="E552" i="65"/>
  <c r="F552" i="65"/>
  <c r="K552" i="65" s="1"/>
  <c r="E553" i="65"/>
  <c r="F553" i="65"/>
  <c r="K553" i="65" s="1"/>
  <c r="E554" i="65"/>
  <c r="F554" i="65"/>
  <c r="K554" i="65" s="1"/>
  <c r="E555" i="65"/>
  <c r="F555" i="65"/>
  <c r="K555" i="65" s="1"/>
  <c r="E556" i="65"/>
  <c r="F556" i="65"/>
  <c r="K556" i="65" s="1"/>
  <c r="E557" i="65"/>
  <c r="F557" i="65"/>
  <c r="K557" i="65" s="1"/>
  <c r="E558" i="65"/>
  <c r="F558" i="65"/>
  <c r="K558" i="65" s="1"/>
  <c r="E559" i="65"/>
  <c r="F559" i="65"/>
  <c r="K559" i="65" s="1"/>
  <c r="E560" i="65"/>
  <c r="F560" i="65"/>
  <c r="K560" i="65" s="1"/>
  <c r="E561" i="65"/>
  <c r="F561" i="65"/>
  <c r="K561" i="65" s="1"/>
  <c r="E564" i="65"/>
  <c r="F564" i="65"/>
  <c r="K564" i="65" s="1"/>
  <c r="E565" i="65"/>
  <c r="F565" i="65"/>
  <c r="K565" i="65" s="1"/>
  <c r="E566" i="65"/>
  <c r="F566" i="65"/>
  <c r="K566" i="65" s="1"/>
  <c r="E567" i="65"/>
  <c r="F567" i="65"/>
  <c r="K567" i="65" s="1"/>
  <c r="E568" i="65"/>
  <c r="F568" i="65"/>
  <c r="K568" i="65" s="1"/>
  <c r="E569" i="65"/>
  <c r="F569" i="65"/>
  <c r="K569" i="65" s="1"/>
  <c r="E570" i="65"/>
  <c r="F570" i="65"/>
  <c r="K570" i="65" s="1"/>
  <c r="E571" i="65"/>
  <c r="F571" i="65"/>
  <c r="K571" i="65" s="1"/>
  <c r="E572" i="65"/>
  <c r="F572" i="65"/>
  <c r="K572" i="65" s="1"/>
  <c r="E573" i="65"/>
  <c r="F573" i="65"/>
  <c r="K573" i="65" s="1"/>
  <c r="E574" i="65"/>
  <c r="F574" i="65"/>
  <c r="K574" i="65" s="1"/>
  <c r="E575" i="65"/>
  <c r="F575" i="65"/>
  <c r="K575" i="65" s="1"/>
  <c r="E576" i="65"/>
  <c r="F576" i="65"/>
  <c r="K576" i="65" s="1"/>
  <c r="E577" i="65"/>
  <c r="F577" i="65"/>
  <c r="K577" i="65" s="1"/>
  <c r="E578" i="65"/>
  <c r="F578" i="65"/>
  <c r="K578" i="65" s="1"/>
  <c r="E579" i="65"/>
  <c r="F579" i="65"/>
  <c r="K579" i="65" s="1"/>
  <c r="E580" i="65"/>
  <c r="F580" i="65"/>
  <c r="K580" i="65" s="1"/>
  <c r="E581" i="65"/>
  <c r="F581" i="65"/>
  <c r="K581" i="65" s="1"/>
  <c r="E582" i="65"/>
  <c r="F582" i="65"/>
  <c r="K582" i="65" s="1"/>
  <c r="E583" i="65"/>
  <c r="F583" i="65"/>
  <c r="K583" i="65" s="1"/>
  <c r="E584" i="65"/>
  <c r="F584" i="65"/>
  <c r="K584" i="65" s="1"/>
  <c r="E585" i="65"/>
  <c r="F585" i="65"/>
  <c r="K585" i="65" s="1"/>
  <c r="E586" i="65"/>
  <c r="F586" i="65"/>
  <c r="K586" i="65" s="1"/>
  <c r="E587" i="65"/>
  <c r="F587" i="65"/>
  <c r="K587" i="65" s="1"/>
  <c r="E588" i="65"/>
  <c r="F588" i="65"/>
  <c r="K588" i="65" s="1"/>
  <c r="E589" i="65"/>
  <c r="F589" i="65"/>
  <c r="K589" i="65" s="1"/>
  <c r="E590" i="65"/>
  <c r="F590" i="65"/>
  <c r="K590" i="65" s="1"/>
  <c r="E591" i="65"/>
  <c r="F591" i="65"/>
  <c r="K591" i="65" s="1"/>
  <c r="E592" i="65"/>
  <c r="F592" i="65"/>
  <c r="K592" i="65" s="1"/>
  <c r="E593" i="65"/>
  <c r="F593" i="65"/>
  <c r="K593" i="65" s="1"/>
  <c r="E594" i="65"/>
  <c r="F594" i="65"/>
  <c r="K594" i="65" s="1"/>
  <c r="E595" i="65"/>
  <c r="F595" i="65"/>
  <c r="K595" i="65" s="1"/>
  <c r="K596" i="65"/>
  <c r="E10" i="66"/>
  <c r="F10" i="66"/>
  <c r="K10" i="66" s="1"/>
  <c r="E11" i="66"/>
  <c r="F11" i="66"/>
  <c r="E12" i="66"/>
  <c r="F12" i="66"/>
  <c r="K12" i="66" s="1"/>
  <c r="E13" i="66"/>
  <c r="F13" i="66"/>
  <c r="K13" i="66" s="1"/>
  <c r="E14" i="66"/>
  <c r="F14" i="66"/>
  <c r="K14" i="66" s="1"/>
  <c r="E16" i="66"/>
  <c r="F16" i="66"/>
  <c r="K16" i="66" s="1"/>
  <c r="E17" i="66"/>
  <c r="F17" i="66"/>
  <c r="E19" i="66"/>
  <c r="F19" i="66"/>
  <c r="K19" i="66" s="1"/>
  <c r="E20" i="66"/>
  <c r="F20" i="66"/>
  <c r="K20" i="66" s="1"/>
  <c r="E21" i="66"/>
  <c r="F21" i="66"/>
  <c r="K21" i="66" s="1"/>
  <c r="E23" i="66"/>
  <c r="F23" i="66"/>
  <c r="K23" i="66" s="1"/>
  <c r="E24" i="66"/>
  <c r="F24" i="66"/>
  <c r="K24" i="66" s="1"/>
  <c r="E25" i="66"/>
  <c r="F25" i="66"/>
  <c r="K25" i="66" s="1"/>
  <c r="E26" i="66"/>
  <c r="F26" i="66"/>
  <c r="K26" i="66" s="1"/>
  <c r="E29" i="66"/>
  <c r="F29" i="66"/>
  <c r="E30" i="66"/>
  <c r="F30" i="66"/>
  <c r="K30" i="66" s="1"/>
  <c r="E31" i="66"/>
  <c r="F31" i="66"/>
  <c r="K31" i="66" s="1"/>
  <c r="E33" i="66"/>
  <c r="F33" i="66" s="1"/>
  <c r="K33" i="66" s="1"/>
  <c r="E34" i="66"/>
  <c r="F34" i="66"/>
  <c r="K34" i="66" s="1"/>
  <c r="E35" i="66"/>
  <c r="F35" i="66"/>
  <c r="K35" i="66" s="1"/>
  <c r="E36" i="66"/>
  <c r="F36" i="66"/>
  <c r="K36" i="66" s="1"/>
  <c r="E37" i="66"/>
  <c r="F37" i="66"/>
  <c r="K37" i="66" s="1"/>
  <c r="E38" i="66"/>
  <c r="F38" i="66"/>
  <c r="K38" i="66" s="1"/>
  <c r="E39" i="66"/>
  <c r="F39" i="66"/>
  <c r="K39" i="66" s="1"/>
  <c r="E40" i="66"/>
  <c r="F40" i="66"/>
  <c r="K40" i="66" s="1"/>
  <c r="E41" i="66"/>
  <c r="F41" i="66"/>
  <c r="K41" i="66" s="1"/>
  <c r="E42" i="66"/>
  <c r="F42" i="66"/>
  <c r="K42" i="66" s="1"/>
  <c r="E43" i="66"/>
  <c r="F43" i="66"/>
  <c r="K43" i="66" s="1"/>
  <c r="E44" i="66"/>
  <c r="F44" i="66"/>
  <c r="K44" i="66" s="1"/>
  <c r="E45" i="66"/>
  <c r="F45" i="66"/>
  <c r="K45" i="66" s="1"/>
  <c r="E46" i="66"/>
  <c r="F46" i="66"/>
  <c r="K46" i="66" s="1"/>
  <c r="E47" i="66"/>
  <c r="F47" i="66"/>
  <c r="K47" i="66" s="1"/>
  <c r="E48" i="66"/>
  <c r="F48" i="66"/>
  <c r="K48" i="66" s="1"/>
  <c r="E49" i="66"/>
  <c r="F49" i="66"/>
  <c r="K49" i="66" s="1"/>
  <c r="E50" i="66"/>
  <c r="F50" i="66"/>
  <c r="K50" i="66" s="1"/>
  <c r="E51" i="66"/>
  <c r="F51" i="66"/>
  <c r="K51" i="66" s="1"/>
  <c r="E52" i="66"/>
  <c r="F52" i="66"/>
  <c r="K52" i="66" s="1"/>
  <c r="E53" i="66"/>
  <c r="F53" i="66"/>
  <c r="K53" i="66" s="1"/>
  <c r="E54" i="66"/>
  <c r="F54" i="66"/>
  <c r="K54" i="66" s="1"/>
  <c r="E55" i="66"/>
  <c r="F55" i="66"/>
  <c r="K55" i="66" s="1"/>
  <c r="E56" i="66"/>
  <c r="F56" i="66"/>
  <c r="K56" i="66" s="1"/>
  <c r="E57" i="66"/>
  <c r="F57" i="66"/>
  <c r="K57" i="66" s="1"/>
  <c r="E58" i="66"/>
  <c r="F58" i="66"/>
  <c r="K58" i="66" s="1"/>
  <c r="E59" i="66"/>
  <c r="F59" i="66"/>
  <c r="K59" i="66" s="1"/>
  <c r="E60" i="66"/>
  <c r="F60" i="66"/>
  <c r="K60" i="66" s="1"/>
  <c r="E61" i="66"/>
  <c r="F61" i="66"/>
  <c r="K61" i="66" s="1"/>
  <c r="E62" i="66"/>
  <c r="F62" i="66"/>
  <c r="K62" i="66" s="1"/>
  <c r="E63" i="66"/>
  <c r="F63" i="66"/>
  <c r="K63" i="66" s="1"/>
  <c r="E64" i="66"/>
  <c r="F64" i="66"/>
  <c r="K64" i="66" s="1"/>
  <c r="E65" i="66"/>
  <c r="F65" i="66"/>
  <c r="K65" i="66" s="1"/>
  <c r="E66" i="66"/>
  <c r="F66" i="66"/>
  <c r="K66" i="66" s="1"/>
  <c r="E67" i="66"/>
  <c r="F67" i="66"/>
  <c r="K67" i="66" s="1"/>
  <c r="E68" i="66"/>
  <c r="F68" i="66"/>
  <c r="K68" i="66" s="1"/>
  <c r="E69" i="66"/>
  <c r="F69" i="66"/>
  <c r="K69" i="66" s="1"/>
  <c r="E70" i="66"/>
  <c r="F70" i="66"/>
  <c r="K70" i="66" s="1"/>
  <c r="E72" i="66"/>
  <c r="F72" i="66"/>
  <c r="K72" i="66" s="1"/>
  <c r="E73" i="66"/>
  <c r="F73" i="66"/>
  <c r="K73" i="66" s="1"/>
  <c r="E74" i="66"/>
  <c r="F74" i="66"/>
  <c r="K74" i="66" s="1"/>
  <c r="E75" i="66"/>
  <c r="F75" i="66"/>
  <c r="K75" i="66" s="1"/>
  <c r="E76" i="66"/>
  <c r="F76" i="66"/>
  <c r="K76" i="66" s="1"/>
  <c r="E77" i="66"/>
  <c r="F77" i="66"/>
  <c r="K77" i="66" s="1"/>
  <c r="E78" i="66"/>
  <c r="F78" i="66"/>
  <c r="K78" i="66" s="1"/>
  <c r="E79" i="66"/>
  <c r="F79" i="66"/>
  <c r="K79" i="66" s="1"/>
  <c r="E80" i="66"/>
  <c r="F80" i="66"/>
  <c r="K80" i="66" s="1"/>
  <c r="E81" i="66"/>
  <c r="F81" i="66"/>
  <c r="K81" i="66" s="1"/>
  <c r="E84" i="66"/>
  <c r="F84" i="66"/>
  <c r="K84" i="66" s="1"/>
  <c r="E85" i="66"/>
  <c r="F85" i="66"/>
  <c r="K85" i="66" s="1"/>
  <c r="E86" i="66"/>
  <c r="F86" i="66"/>
  <c r="K86" i="66" s="1"/>
  <c r="E87" i="66"/>
  <c r="F87" i="66"/>
  <c r="K87" i="66" s="1"/>
  <c r="E88" i="66"/>
  <c r="F88" i="66"/>
  <c r="K88" i="66" s="1"/>
  <c r="E89" i="66"/>
  <c r="F89" i="66"/>
  <c r="K89" i="66" s="1"/>
  <c r="E90" i="66"/>
  <c r="F90" i="66" s="1"/>
  <c r="K90" i="66" s="1"/>
  <c r="E91" i="66"/>
  <c r="F91" i="66"/>
  <c r="K91" i="66" s="1"/>
  <c r="E92" i="66"/>
  <c r="F92" i="66"/>
  <c r="K92" i="66" s="1"/>
  <c r="E93" i="66"/>
  <c r="F93" i="66"/>
  <c r="K93" i="66" s="1"/>
  <c r="E94" i="66"/>
  <c r="F94" i="66"/>
  <c r="K94" i="66" s="1"/>
  <c r="E95" i="66"/>
  <c r="F95" i="66" s="1"/>
  <c r="K95" i="66" s="1"/>
  <c r="E96" i="66"/>
  <c r="F96" i="66" s="1"/>
  <c r="K96" i="66" s="1"/>
  <c r="E97" i="66"/>
  <c r="F97" i="66"/>
  <c r="K97" i="66" s="1"/>
  <c r="E98" i="66"/>
  <c r="F98" i="66"/>
  <c r="K98" i="66" s="1"/>
  <c r="E99" i="66"/>
  <c r="F99" i="66"/>
  <c r="K99" i="66" s="1"/>
  <c r="E100" i="66"/>
  <c r="F100" i="66"/>
  <c r="K100" i="66" s="1"/>
  <c r="E102" i="66"/>
  <c r="F102" i="66" s="1"/>
  <c r="K102" i="66" s="1"/>
  <c r="E103" i="66"/>
  <c r="F103" i="66"/>
  <c r="K103" i="66" s="1"/>
  <c r="E104" i="66"/>
  <c r="F104" i="66"/>
  <c r="K104" i="66" s="1"/>
  <c r="E105" i="66"/>
  <c r="F105" i="66"/>
  <c r="K105" i="66" s="1"/>
  <c r="E106" i="66"/>
  <c r="F106" i="66"/>
  <c r="K106" i="66" s="1"/>
  <c r="E107" i="66"/>
  <c r="F107" i="66"/>
  <c r="K107" i="66" s="1"/>
  <c r="E108" i="66"/>
  <c r="F108" i="66"/>
  <c r="K108" i="66" s="1"/>
  <c r="E109" i="66"/>
  <c r="F109" i="66"/>
  <c r="K109" i="66" s="1"/>
  <c r="E110" i="66"/>
  <c r="F110" i="66"/>
  <c r="K110" i="66" s="1"/>
  <c r="E111" i="66"/>
  <c r="F111" i="66"/>
  <c r="K111" i="66" s="1"/>
  <c r="E112" i="66"/>
  <c r="F112" i="66"/>
  <c r="K112" i="66" s="1"/>
  <c r="E113" i="66"/>
  <c r="F113" i="66"/>
  <c r="K113" i="66" s="1"/>
  <c r="E114" i="66"/>
  <c r="F114" i="66"/>
  <c r="K114" i="66" s="1"/>
  <c r="E115" i="66"/>
  <c r="F115" i="66"/>
  <c r="K115" i="66" s="1"/>
  <c r="E116" i="66"/>
  <c r="F116" i="66"/>
  <c r="K116" i="66" s="1"/>
  <c r="E117" i="66"/>
  <c r="F117" i="66"/>
  <c r="K117" i="66" s="1"/>
  <c r="E118" i="66"/>
  <c r="F118" i="66"/>
  <c r="K118" i="66" s="1"/>
  <c r="E119" i="66"/>
  <c r="F119" i="66"/>
  <c r="K119" i="66" s="1"/>
  <c r="E120" i="66"/>
  <c r="F120" i="66"/>
  <c r="K120" i="66" s="1"/>
  <c r="E121" i="66"/>
  <c r="F121" i="66"/>
  <c r="K121" i="66" s="1"/>
  <c r="E122" i="66"/>
  <c r="F122" i="66"/>
  <c r="K122" i="66" s="1"/>
  <c r="E123" i="66"/>
  <c r="F123" i="66"/>
  <c r="K123" i="66" s="1"/>
  <c r="E124" i="66"/>
  <c r="F124" i="66"/>
  <c r="K124" i="66" s="1"/>
  <c r="E125" i="66"/>
  <c r="F125" i="66"/>
  <c r="K125" i="66" s="1"/>
  <c r="E126" i="66"/>
  <c r="F126" i="66"/>
  <c r="K126" i="66" s="1"/>
  <c r="E127" i="66"/>
  <c r="F127" i="66"/>
  <c r="K127" i="66" s="1"/>
  <c r="E128" i="66"/>
  <c r="F128" i="66"/>
  <c r="K128" i="66" s="1"/>
  <c r="E129" i="66"/>
  <c r="F129" i="66"/>
  <c r="K129" i="66" s="1"/>
  <c r="E130" i="66"/>
  <c r="F130" i="66"/>
  <c r="K130" i="66" s="1"/>
  <c r="E131" i="66"/>
  <c r="F131" i="66"/>
  <c r="K131" i="66" s="1"/>
  <c r="E132" i="66"/>
  <c r="F132" i="66"/>
  <c r="K132" i="66" s="1"/>
  <c r="E133" i="66"/>
  <c r="F133" i="66"/>
  <c r="K133" i="66" s="1"/>
  <c r="E134" i="66"/>
  <c r="F134" i="66"/>
  <c r="K134" i="66" s="1"/>
  <c r="E135" i="66"/>
  <c r="F135" i="66"/>
  <c r="K135" i="66" s="1"/>
  <c r="E136" i="66"/>
  <c r="F136" i="66"/>
  <c r="K136" i="66" s="1"/>
  <c r="E137" i="66"/>
  <c r="F137" i="66"/>
  <c r="K137" i="66" s="1"/>
  <c r="E138" i="66"/>
  <c r="F138" i="66"/>
  <c r="K138" i="66" s="1"/>
  <c r="E139" i="66"/>
  <c r="F139" i="66"/>
  <c r="K139" i="66" s="1"/>
  <c r="E140" i="66"/>
  <c r="F140" i="66"/>
  <c r="K140" i="66" s="1"/>
  <c r="E141" i="66"/>
  <c r="F141" i="66"/>
  <c r="K141" i="66" s="1"/>
  <c r="E142" i="66"/>
  <c r="F142" i="66"/>
  <c r="K142" i="66" s="1"/>
  <c r="E143" i="66"/>
  <c r="F143" i="66"/>
  <c r="K143" i="66" s="1"/>
  <c r="E144" i="66"/>
  <c r="F144" i="66"/>
  <c r="K144" i="66" s="1"/>
  <c r="E145" i="66"/>
  <c r="F145" i="66"/>
  <c r="K145" i="66" s="1"/>
  <c r="E146" i="66"/>
  <c r="F146" i="66"/>
  <c r="K146" i="66" s="1"/>
  <c r="E147" i="66"/>
  <c r="F147" i="66"/>
  <c r="K147" i="66" s="1"/>
  <c r="E148" i="66"/>
  <c r="F148" i="66"/>
  <c r="K148" i="66" s="1"/>
  <c r="E149" i="66"/>
  <c r="F149" i="66"/>
  <c r="K149" i="66" s="1"/>
  <c r="E150" i="66"/>
  <c r="F150" i="66"/>
  <c r="K150" i="66" s="1"/>
  <c r="E151" i="66"/>
  <c r="F151" i="66"/>
  <c r="K151" i="66" s="1"/>
  <c r="E152" i="66"/>
  <c r="F152" i="66"/>
  <c r="K152" i="66" s="1"/>
  <c r="E153" i="66"/>
  <c r="F153" i="66"/>
  <c r="K153" i="66" s="1"/>
  <c r="E154" i="66"/>
  <c r="F154" i="66"/>
  <c r="K154" i="66" s="1"/>
  <c r="E155" i="66"/>
  <c r="F155" i="66"/>
  <c r="K155" i="66" s="1"/>
  <c r="E156" i="66"/>
  <c r="F156" i="66"/>
  <c r="K156" i="66" s="1"/>
  <c r="E157" i="66"/>
  <c r="F157" i="66"/>
  <c r="K157" i="66" s="1"/>
  <c r="E158" i="66"/>
  <c r="F158" i="66"/>
  <c r="K158" i="66" s="1"/>
  <c r="E159" i="66"/>
  <c r="F159" i="66"/>
  <c r="K159" i="66" s="1"/>
  <c r="E160" i="66"/>
  <c r="F160" i="66"/>
  <c r="K160" i="66" s="1"/>
  <c r="E161" i="66"/>
  <c r="F161" i="66"/>
  <c r="K161" i="66" s="1"/>
  <c r="E162" i="66"/>
  <c r="F162" i="66"/>
  <c r="K162" i="66" s="1"/>
  <c r="E163" i="66"/>
  <c r="F163" i="66"/>
  <c r="K163" i="66" s="1"/>
  <c r="E164" i="66"/>
  <c r="F164" i="66"/>
  <c r="K164" i="66" s="1"/>
  <c r="E165" i="66"/>
  <c r="F165" i="66"/>
  <c r="K165" i="66" s="1"/>
  <c r="E166" i="66"/>
  <c r="F166" i="66"/>
  <c r="K166" i="66" s="1"/>
  <c r="E167" i="66"/>
  <c r="F167" i="66"/>
  <c r="K167" i="66" s="1"/>
  <c r="E168" i="66"/>
  <c r="F168" i="66"/>
  <c r="K168" i="66" s="1"/>
  <c r="E169" i="66"/>
  <c r="F169" i="66"/>
  <c r="K169" i="66" s="1"/>
  <c r="E170" i="66"/>
  <c r="F170" i="66"/>
  <c r="K170" i="66" s="1"/>
  <c r="E171" i="66"/>
  <c r="F171" i="66"/>
  <c r="K171" i="66" s="1"/>
  <c r="E172" i="66"/>
  <c r="F172" i="66"/>
  <c r="K172" i="66" s="1"/>
  <c r="E173" i="66"/>
  <c r="F173" i="66"/>
  <c r="K173" i="66" s="1"/>
  <c r="E174" i="66"/>
  <c r="F174" i="66"/>
  <c r="K174" i="66" s="1"/>
  <c r="E175" i="66"/>
  <c r="F175" i="66"/>
  <c r="K175" i="66" s="1"/>
  <c r="E176" i="66"/>
  <c r="F176" i="66"/>
  <c r="K176" i="66" s="1"/>
  <c r="E177" i="66"/>
  <c r="F177" i="66"/>
  <c r="K177" i="66" s="1"/>
  <c r="E178" i="66"/>
  <c r="F178" i="66"/>
  <c r="K178" i="66" s="1"/>
  <c r="E179" i="66"/>
  <c r="F179" i="66"/>
  <c r="K179" i="66" s="1"/>
  <c r="E180" i="66"/>
  <c r="F180" i="66"/>
  <c r="E181" i="66"/>
  <c r="F181" i="66"/>
  <c r="E182" i="66"/>
  <c r="F182" i="66"/>
  <c r="E183" i="66"/>
  <c r="F183" i="66"/>
  <c r="E184" i="66"/>
  <c r="F184" i="66"/>
  <c r="E185" i="66"/>
  <c r="F185" i="66"/>
  <c r="E187" i="66"/>
  <c r="F187" i="66"/>
  <c r="K187" i="66" s="1"/>
  <c r="E188" i="66"/>
  <c r="F188" i="66"/>
  <c r="K188" i="66" s="1"/>
  <c r="E189" i="66"/>
  <c r="F189" i="66"/>
  <c r="K189" i="66" s="1"/>
  <c r="E190" i="66"/>
  <c r="F190" i="66"/>
  <c r="K190" i="66" s="1"/>
  <c r="E191" i="66"/>
  <c r="F191" i="66"/>
  <c r="K191" i="66" s="1"/>
  <c r="E192" i="66"/>
  <c r="F192" i="66"/>
  <c r="K192" i="66" s="1"/>
  <c r="E193" i="66"/>
  <c r="F193" i="66"/>
  <c r="K193" i="66" s="1"/>
  <c r="E194" i="66"/>
  <c r="F194" i="66"/>
  <c r="K194" i="66" s="1"/>
  <c r="E195" i="66"/>
  <c r="F195" i="66"/>
  <c r="K195" i="66" s="1"/>
  <c r="E196" i="66"/>
  <c r="F196" i="66"/>
  <c r="K196" i="66" s="1"/>
  <c r="E197" i="66"/>
  <c r="F197" i="66"/>
  <c r="K197" i="66" s="1"/>
  <c r="E198" i="66"/>
  <c r="F198" i="66"/>
  <c r="K198" i="66" s="1"/>
  <c r="E199" i="66"/>
  <c r="F199" i="66" s="1"/>
  <c r="K199" i="66" s="1"/>
  <c r="E202" i="66"/>
  <c r="F202" i="66" s="1"/>
  <c r="K202" i="66" s="1"/>
  <c r="E203" i="66"/>
  <c r="F203" i="66"/>
  <c r="K203" i="66" s="1"/>
  <c r="E204" i="66"/>
  <c r="F204" i="66"/>
  <c r="K204" i="66" s="1"/>
  <c r="E205" i="66"/>
  <c r="F205" i="66" s="1"/>
  <c r="K205" i="66" s="1"/>
  <c r="E206" i="66"/>
  <c r="F206" i="66"/>
  <c r="K206" i="66" s="1"/>
  <c r="E207" i="66"/>
  <c r="F207" i="66"/>
  <c r="K207" i="66" s="1"/>
  <c r="E208" i="66"/>
  <c r="F208" i="66"/>
  <c r="K208" i="66" s="1"/>
  <c r="E209" i="66"/>
  <c r="F209" i="66"/>
  <c r="K209" i="66" s="1"/>
  <c r="E210" i="66"/>
  <c r="F210" i="66"/>
  <c r="K210" i="66" s="1"/>
  <c r="E211" i="66"/>
  <c r="F211" i="66"/>
  <c r="K211" i="66" s="1"/>
  <c r="E212" i="66"/>
  <c r="F212" i="66"/>
  <c r="K212" i="66" s="1"/>
  <c r="E213" i="66"/>
  <c r="F213" i="66"/>
  <c r="K213" i="66" s="1"/>
  <c r="E214" i="66"/>
  <c r="F214" i="66"/>
  <c r="K214" i="66" s="1"/>
  <c r="E215" i="66"/>
  <c r="F215" i="66"/>
  <c r="K215" i="66" s="1"/>
  <c r="E216" i="66"/>
  <c r="F216" i="66"/>
  <c r="K216" i="66" s="1"/>
  <c r="E217" i="66"/>
  <c r="F217" i="66"/>
  <c r="K217" i="66" s="1"/>
  <c r="E218" i="66"/>
  <c r="F218" i="66"/>
  <c r="K218" i="66" s="1"/>
  <c r="E219" i="66"/>
  <c r="F219" i="66"/>
  <c r="K219" i="66" s="1"/>
  <c r="E220" i="66"/>
  <c r="F220" i="66"/>
  <c r="K220" i="66" s="1"/>
  <c r="E221" i="66"/>
  <c r="F221" i="66"/>
  <c r="K221" i="66" s="1"/>
  <c r="E222" i="66"/>
  <c r="F222" i="66"/>
  <c r="K222" i="66" s="1"/>
  <c r="E223" i="66"/>
  <c r="F223" i="66"/>
  <c r="K223" i="66" s="1"/>
  <c r="E224" i="66"/>
  <c r="F224" i="66"/>
  <c r="K224" i="66" s="1"/>
  <c r="E225" i="66"/>
  <c r="F225" i="66"/>
  <c r="K225" i="66" s="1"/>
  <c r="E226" i="66"/>
  <c r="F226" i="66"/>
  <c r="K226" i="66" s="1"/>
  <c r="E227" i="66"/>
  <c r="F227" i="66"/>
  <c r="K227" i="66" s="1"/>
  <c r="E228" i="66"/>
  <c r="F228" i="66"/>
  <c r="K228" i="66" s="1"/>
  <c r="E230" i="66"/>
  <c r="F230" i="66"/>
  <c r="K230" i="66" s="1"/>
  <c r="E231" i="66"/>
  <c r="F231" i="66"/>
  <c r="K231" i="66" s="1"/>
  <c r="E232" i="66"/>
  <c r="F232" i="66"/>
  <c r="K232" i="66" s="1"/>
  <c r="E233" i="66"/>
  <c r="F233" i="66"/>
  <c r="K233" i="66" s="1"/>
  <c r="E235" i="66"/>
  <c r="F235" i="66"/>
  <c r="K235" i="66" s="1"/>
  <c r="E236" i="66"/>
  <c r="F236" i="66"/>
  <c r="K236" i="66" s="1"/>
  <c r="E237" i="66"/>
  <c r="F237" i="66"/>
  <c r="K237" i="66" s="1"/>
  <c r="E238" i="66"/>
  <c r="F238" i="66"/>
  <c r="K238" i="66" s="1"/>
  <c r="E239" i="66"/>
  <c r="F239" i="66"/>
  <c r="K239" i="66" s="1"/>
  <c r="E240" i="66"/>
  <c r="F240" i="66"/>
  <c r="K240" i="66" s="1"/>
  <c r="E241" i="66"/>
  <c r="F241" i="66"/>
  <c r="K241" i="66" s="1"/>
  <c r="E243" i="66"/>
  <c r="F243" i="66"/>
  <c r="K243" i="66" s="1"/>
  <c r="E244" i="66"/>
  <c r="F244" i="66"/>
  <c r="E245" i="66"/>
  <c r="F245" i="66"/>
  <c r="K245" i="66" s="1"/>
  <c r="E246" i="66"/>
  <c r="F246" i="66"/>
  <c r="K246" i="66" s="1"/>
  <c r="E247" i="66"/>
  <c r="F247" i="66"/>
  <c r="K247" i="66" s="1"/>
  <c r="E248" i="66"/>
  <c r="F248" i="66"/>
  <c r="K248" i="66" s="1"/>
  <c r="E249" i="66"/>
  <c r="F249" i="66"/>
  <c r="K249" i="66" s="1"/>
  <c r="E250" i="66"/>
  <c r="F250" i="66"/>
  <c r="K250" i="66" s="1"/>
  <c r="E251" i="66"/>
  <c r="F251" i="66"/>
  <c r="K251" i="66" s="1"/>
  <c r="E252" i="66"/>
  <c r="F252" i="66"/>
  <c r="K252" i="66" s="1"/>
  <c r="E253" i="66"/>
  <c r="F253" i="66"/>
  <c r="K253" i="66" s="1"/>
  <c r="E254" i="66"/>
  <c r="F254" i="66"/>
  <c r="K254" i="66" s="1"/>
  <c r="E255" i="66"/>
  <c r="F255" i="66"/>
  <c r="K255" i="66" s="1"/>
  <c r="E256" i="66"/>
  <c r="F256" i="66"/>
  <c r="K256" i="66" s="1"/>
  <c r="E257" i="66"/>
  <c r="F257" i="66"/>
  <c r="K257" i="66" s="1"/>
  <c r="E258" i="66"/>
  <c r="F258" i="66"/>
  <c r="K258" i="66" s="1"/>
  <c r="E259" i="66"/>
  <c r="F259" i="66"/>
  <c r="K259" i="66" s="1"/>
  <c r="E260" i="66"/>
  <c r="F260" i="66"/>
  <c r="K260" i="66" s="1"/>
  <c r="E261" i="66"/>
  <c r="F261" i="66"/>
  <c r="K261" i="66" s="1"/>
  <c r="E262" i="66"/>
  <c r="F262" i="66"/>
  <c r="K262" i="66" s="1"/>
  <c r="E263" i="66"/>
  <c r="F263" i="66"/>
  <c r="K263" i="66" s="1"/>
  <c r="E264" i="66"/>
  <c r="F264" i="66"/>
  <c r="K264" i="66" s="1"/>
  <c r="E265" i="66"/>
  <c r="F265" i="66"/>
  <c r="K265" i="66" s="1"/>
  <c r="E268" i="66"/>
  <c r="F268" i="66"/>
  <c r="K268" i="66" s="1"/>
  <c r="E269" i="66"/>
  <c r="F269" i="66" s="1"/>
  <c r="K269" i="66" s="1"/>
  <c r="E270" i="66"/>
  <c r="F270" i="66"/>
  <c r="K270" i="66" s="1"/>
  <c r="E271" i="66"/>
  <c r="F271" i="66"/>
  <c r="K271" i="66" s="1"/>
  <c r="E272" i="66"/>
  <c r="F272" i="66"/>
  <c r="K272" i="66" s="1"/>
  <c r="E273" i="66"/>
  <c r="F273" i="66"/>
  <c r="K273" i="66" s="1"/>
  <c r="E274" i="66"/>
  <c r="F274" i="66"/>
  <c r="K274" i="66" s="1"/>
  <c r="E275" i="66"/>
  <c r="F275" i="66"/>
  <c r="K275" i="66" s="1"/>
  <c r="E276" i="66"/>
  <c r="F276" i="66"/>
  <c r="K276" i="66" s="1"/>
  <c r="E277" i="66"/>
  <c r="F277" i="66"/>
  <c r="K277" i="66" s="1"/>
  <c r="E279" i="66"/>
  <c r="F279" i="66"/>
  <c r="K279" i="66" s="1"/>
  <c r="E280" i="66"/>
  <c r="F280" i="66"/>
  <c r="K280" i="66" s="1"/>
  <c r="E281" i="66"/>
  <c r="F281" i="66"/>
  <c r="K281" i="66" s="1"/>
  <c r="E282" i="66"/>
  <c r="F282" i="66"/>
  <c r="K282" i="66" s="1"/>
  <c r="E283" i="66"/>
  <c r="F283" i="66"/>
  <c r="K283" i="66" s="1"/>
  <c r="E284" i="66"/>
  <c r="F284" i="66"/>
  <c r="K284" i="66" s="1"/>
  <c r="E285" i="66"/>
  <c r="F285" i="66"/>
  <c r="K285" i="66" s="1"/>
  <c r="E286" i="66"/>
  <c r="F286" i="66"/>
  <c r="K286" i="66" s="1"/>
  <c r="E287" i="66"/>
  <c r="F287" i="66"/>
  <c r="K287" i="66" s="1"/>
  <c r="E288" i="66"/>
  <c r="F288" i="66"/>
  <c r="K288" i="66" s="1"/>
  <c r="E289" i="66"/>
  <c r="F289" i="66"/>
  <c r="K289" i="66" s="1"/>
  <c r="E290" i="66"/>
  <c r="F290" i="66"/>
  <c r="K290" i="66" s="1"/>
  <c r="E292" i="66"/>
  <c r="F292" i="66"/>
  <c r="K292" i="66" s="1"/>
  <c r="E293" i="66"/>
  <c r="F293" i="66"/>
  <c r="K293" i="66" s="1"/>
  <c r="E294" i="66"/>
  <c r="F294" i="66" s="1"/>
  <c r="K294" i="66" s="1"/>
  <c r="E295" i="66"/>
  <c r="F295" i="66"/>
  <c r="K295" i="66" s="1"/>
  <c r="E296" i="66"/>
  <c r="F296" i="66"/>
  <c r="K296" i="66" s="1"/>
  <c r="E297" i="66"/>
  <c r="F297" i="66"/>
  <c r="K297" i="66" s="1"/>
  <c r="E298" i="66"/>
  <c r="F298" i="66"/>
  <c r="K298" i="66" s="1"/>
  <c r="E299" i="66"/>
  <c r="F299" i="66"/>
  <c r="K299" i="66" s="1"/>
  <c r="E300" i="66"/>
  <c r="F300" i="66"/>
  <c r="K300" i="66" s="1"/>
  <c r="E301" i="66"/>
  <c r="F301" i="66"/>
  <c r="K301" i="66" s="1"/>
  <c r="E302" i="66"/>
  <c r="F302" i="66"/>
  <c r="K302" i="66" s="1"/>
  <c r="E303" i="66"/>
  <c r="F303" i="66"/>
  <c r="K303" i="66" s="1"/>
  <c r="E304" i="66"/>
  <c r="F304" i="66"/>
  <c r="K304" i="66" s="1"/>
  <c r="E305" i="66"/>
  <c r="F305" i="66"/>
  <c r="K305" i="66" s="1"/>
  <c r="E306" i="66"/>
  <c r="F306" i="66"/>
  <c r="K306" i="66" s="1"/>
  <c r="E307" i="66"/>
  <c r="F307" i="66"/>
  <c r="K307" i="66" s="1"/>
  <c r="E308" i="66"/>
  <c r="F308" i="66"/>
  <c r="K308" i="66" s="1"/>
  <c r="E309" i="66"/>
  <c r="F309" i="66"/>
  <c r="K309" i="66" s="1"/>
  <c r="E310" i="66"/>
  <c r="F310" i="66"/>
  <c r="K310" i="66" s="1"/>
  <c r="E311" i="66"/>
  <c r="F311" i="66"/>
  <c r="K311" i="66" s="1"/>
  <c r="E312" i="66"/>
  <c r="F312" i="66"/>
  <c r="K312" i="66" s="1"/>
  <c r="E315" i="66"/>
  <c r="F315" i="66"/>
  <c r="K315" i="66" s="1"/>
  <c r="E316" i="66"/>
  <c r="F316" i="66"/>
  <c r="K316" i="66" s="1"/>
  <c r="E317" i="66"/>
  <c r="F317" i="66"/>
  <c r="K317" i="66" s="1"/>
  <c r="E319" i="66"/>
  <c r="F319" i="66"/>
  <c r="K319" i="66" s="1"/>
  <c r="E320" i="66"/>
  <c r="F320" i="66"/>
  <c r="K320" i="66" s="1"/>
  <c r="E321" i="66"/>
  <c r="F321" i="66"/>
  <c r="K321" i="66" s="1"/>
  <c r="E322" i="66"/>
  <c r="F322" i="66"/>
  <c r="K322" i="66" s="1"/>
  <c r="E323" i="66"/>
  <c r="F323" i="66"/>
  <c r="K323" i="66" s="1"/>
  <c r="E324" i="66"/>
  <c r="F324" i="66" s="1"/>
  <c r="K324" i="66" s="1"/>
  <c r="E325" i="66"/>
  <c r="F325" i="66"/>
  <c r="K325" i="66" s="1"/>
  <c r="E326" i="66"/>
  <c r="F326" i="66"/>
  <c r="K326" i="66" s="1"/>
  <c r="E327" i="66"/>
  <c r="F327" i="66"/>
  <c r="K327" i="66" s="1"/>
  <c r="E328" i="66"/>
  <c r="F328" i="66"/>
  <c r="K328" i="66" s="1"/>
  <c r="E329" i="66"/>
  <c r="F329" i="66"/>
  <c r="K329" i="66" s="1"/>
  <c r="E330" i="66"/>
  <c r="F330" i="66"/>
  <c r="K330" i="66" s="1"/>
  <c r="E333" i="66"/>
  <c r="F333" i="66"/>
  <c r="K333" i="66" s="1"/>
  <c r="E334" i="66"/>
  <c r="F334" i="66"/>
  <c r="K334" i="66" s="1"/>
  <c r="E335" i="66"/>
  <c r="F335" i="66"/>
  <c r="K335" i="66" s="1"/>
  <c r="E337" i="66"/>
  <c r="F337" i="66" s="1"/>
  <c r="K337" i="66" s="1"/>
  <c r="E338" i="66"/>
  <c r="F338" i="66"/>
  <c r="K338" i="66" s="1"/>
  <c r="E339" i="66"/>
  <c r="F339" i="66" s="1"/>
  <c r="K339" i="66" s="1"/>
  <c r="E341" i="66"/>
  <c r="F341" i="66"/>
  <c r="K341" i="66" s="1"/>
  <c r="E342" i="66"/>
  <c r="F342" i="66"/>
  <c r="K342" i="66" s="1"/>
  <c r="E343" i="66"/>
  <c r="F343" i="66"/>
  <c r="K343" i="66" s="1"/>
  <c r="E344" i="66"/>
  <c r="F344" i="66"/>
  <c r="K344" i="66" s="1"/>
  <c r="E345" i="66"/>
  <c r="F345" i="66"/>
  <c r="K345" i="66" s="1"/>
  <c r="E346" i="66"/>
  <c r="F346" i="66"/>
  <c r="K346" i="66" s="1"/>
  <c r="E347" i="66"/>
  <c r="F347" i="66"/>
  <c r="K347" i="66" s="1"/>
  <c r="E348" i="66"/>
  <c r="F348" i="66"/>
  <c r="K348" i="66" s="1"/>
  <c r="E349" i="66"/>
  <c r="F349" i="66"/>
  <c r="K349" i="66" s="1"/>
  <c r="E350" i="66"/>
  <c r="F350" i="66"/>
  <c r="K350" i="66" s="1"/>
  <c r="E351" i="66"/>
  <c r="F351" i="66"/>
  <c r="K351" i="66" s="1"/>
  <c r="E352" i="66"/>
  <c r="F352" i="66"/>
  <c r="K352" i="66" s="1"/>
  <c r="E353" i="66"/>
  <c r="F353" i="66"/>
  <c r="K353" i="66" s="1"/>
  <c r="E354" i="66"/>
  <c r="F354" i="66"/>
  <c r="K354" i="66" s="1"/>
  <c r="E355" i="66"/>
  <c r="F355" i="66"/>
  <c r="K355" i="66" s="1"/>
  <c r="E356" i="66"/>
  <c r="F356" i="66"/>
  <c r="K356" i="66" s="1"/>
  <c r="E358" i="66"/>
  <c r="F358" i="66"/>
  <c r="K358" i="66" s="1"/>
  <c r="E359" i="66"/>
  <c r="F359" i="66"/>
  <c r="K359" i="66" s="1"/>
  <c r="E360" i="66"/>
  <c r="F360" i="66"/>
  <c r="K360" i="66" s="1"/>
  <c r="E361" i="66"/>
  <c r="F361" i="66"/>
  <c r="K361" i="66" s="1"/>
  <c r="E363" i="66"/>
  <c r="F363" i="66"/>
  <c r="K363" i="66" s="1"/>
  <c r="E364" i="66"/>
  <c r="F364" i="66"/>
  <c r="K364" i="66" s="1"/>
  <c r="E365" i="66"/>
  <c r="F365" i="66"/>
  <c r="K365" i="66" s="1"/>
  <c r="E366" i="66"/>
  <c r="F366" i="66"/>
  <c r="K366" i="66" s="1"/>
  <c r="E367" i="66"/>
  <c r="F367" i="66"/>
  <c r="K367" i="66" s="1"/>
  <c r="E368" i="66"/>
  <c r="F368" i="66"/>
  <c r="K368" i="66" s="1"/>
  <c r="E369" i="66"/>
  <c r="F369" i="66"/>
  <c r="K369" i="66" s="1"/>
  <c r="E371" i="66"/>
  <c r="F371" i="66"/>
  <c r="K371" i="66" s="1"/>
  <c r="E372" i="66"/>
  <c r="F372" i="66"/>
  <c r="K372" i="66" s="1"/>
  <c r="E373" i="66"/>
  <c r="F373" i="66"/>
  <c r="K373" i="66" s="1"/>
  <c r="E374" i="66"/>
  <c r="F374" i="66" s="1"/>
  <c r="K374" i="66" s="1"/>
  <c r="E375" i="66"/>
  <c r="F375" i="66"/>
  <c r="K375" i="66" s="1"/>
  <c r="E376" i="66"/>
  <c r="F376" i="66"/>
  <c r="K376" i="66" s="1"/>
  <c r="E377" i="66"/>
  <c r="F377" i="66"/>
  <c r="K377" i="66" s="1"/>
  <c r="E378" i="66"/>
  <c r="F378" i="66"/>
  <c r="K378" i="66" s="1"/>
  <c r="E379" i="66"/>
  <c r="F379" i="66"/>
  <c r="K379" i="66" s="1"/>
  <c r="E380" i="66"/>
  <c r="F380" i="66"/>
  <c r="K380" i="66" s="1"/>
  <c r="E381" i="66"/>
  <c r="F381" i="66"/>
  <c r="K381" i="66" s="1"/>
  <c r="E382" i="66"/>
  <c r="F382" i="66"/>
  <c r="K382" i="66" s="1"/>
  <c r="E383" i="66"/>
  <c r="F383" i="66"/>
  <c r="K383" i="66" s="1"/>
  <c r="E385" i="66"/>
  <c r="F385" i="66"/>
  <c r="K385" i="66" s="1"/>
  <c r="E386" i="66"/>
  <c r="F386" i="66"/>
  <c r="E388" i="66"/>
  <c r="F388" i="66"/>
  <c r="K388" i="66" s="1"/>
  <c r="E389" i="66"/>
  <c r="F389" i="66"/>
  <c r="K389" i="66" s="1"/>
  <c r="E390" i="66"/>
  <c r="F390" i="66"/>
  <c r="K390" i="66" s="1"/>
  <c r="E391" i="66"/>
  <c r="F391" i="66"/>
  <c r="K391" i="66" s="1"/>
  <c r="E392" i="66"/>
  <c r="F392" i="66"/>
  <c r="K392" i="66" s="1"/>
  <c r="E393" i="66"/>
  <c r="F393" i="66"/>
  <c r="K393" i="66" s="1"/>
  <c r="E396" i="66"/>
  <c r="F396" i="66"/>
  <c r="K396" i="66" s="1"/>
  <c r="E397" i="66"/>
  <c r="F397" i="66"/>
  <c r="K397" i="66" s="1"/>
  <c r="E398" i="66"/>
  <c r="F398" i="66"/>
  <c r="K398" i="66" s="1"/>
  <c r="E399" i="66"/>
  <c r="F399" i="66"/>
  <c r="K399" i="66" s="1"/>
  <c r="E400" i="66"/>
  <c r="F400" i="66"/>
  <c r="K400" i="66" s="1"/>
  <c r="E401" i="66"/>
  <c r="F401" i="66"/>
  <c r="K401" i="66" s="1"/>
  <c r="E402" i="66"/>
  <c r="F402" i="66"/>
  <c r="K402" i="66" s="1"/>
  <c r="E403" i="66"/>
  <c r="F403" i="66"/>
  <c r="K403" i="66" s="1"/>
  <c r="E404" i="66"/>
  <c r="F404" i="66"/>
  <c r="K404" i="66" s="1"/>
  <c r="E405" i="66"/>
  <c r="F405" i="66"/>
  <c r="K405" i="66" s="1"/>
  <c r="E406" i="66"/>
  <c r="F406" i="66"/>
  <c r="K406" i="66" s="1"/>
  <c r="E407" i="66"/>
  <c r="F407" i="66"/>
  <c r="K407" i="66" s="1"/>
  <c r="E408" i="66"/>
  <c r="F408" i="66"/>
  <c r="K408" i="66" s="1"/>
  <c r="E409" i="66"/>
  <c r="F409" i="66"/>
  <c r="K409" i="66" s="1"/>
  <c r="E410" i="66"/>
  <c r="F410" i="66"/>
  <c r="K410" i="66" s="1"/>
  <c r="E411" i="66"/>
  <c r="F411" i="66"/>
  <c r="K411" i="66" s="1"/>
  <c r="E412" i="66"/>
  <c r="F412" i="66"/>
  <c r="K412" i="66" s="1"/>
  <c r="E413" i="66"/>
  <c r="F413" i="66" s="1"/>
  <c r="K413" i="66" s="1"/>
  <c r="E414" i="66"/>
  <c r="F414" i="66"/>
  <c r="K414" i="66" s="1"/>
  <c r="E415" i="66"/>
  <c r="F415" i="66"/>
  <c r="K415" i="66" s="1"/>
  <c r="E416" i="66"/>
  <c r="F416" i="66"/>
  <c r="K416" i="66" s="1"/>
  <c r="E417" i="66"/>
  <c r="F417" i="66"/>
  <c r="K417" i="66" s="1"/>
  <c r="E418" i="66"/>
  <c r="F418" i="66" s="1"/>
  <c r="K418" i="66" s="1"/>
  <c r="E419" i="66"/>
  <c r="F419" i="66"/>
  <c r="K419" i="66" s="1"/>
  <c r="E420" i="66"/>
  <c r="F420" i="66"/>
  <c r="K420" i="66" s="1"/>
  <c r="E422" i="66"/>
  <c r="F422" i="66" s="1"/>
  <c r="K422" i="66" s="1"/>
  <c r="E423" i="66"/>
  <c r="F423" i="66"/>
  <c r="K423" i="66" s="1"/>
  <c r="E424" i="66"/>
  <c r="F424" i="66"/>
  <c r="K424" i="66" s="1"/>
  <c r="E425" i="66"/>
  <c r="F425" i="66"/>
  <c r="K425" i="66" s="1"/>
  <c r="E426" i="66"/>
  <c r="F426" i="66"/>
  <c r="K426" i="66" s="1"/>
  <c r="E427" i="66"/>
  <c r="F427" i="66"/>
  <c r="K427" i="66" s="1"/>
  <c r="E428" i="66"/>
  <c r="F428" i="66"/>
  <c r="K428" i="66" s="1"/>
  <c r="E429" i="66"/>
  <c r="F429" i="66"/>
  <c r="K429" i="66" s="1"/>
  <c r="E430" i="66"/>
  <c r="F430" i="66"/>
  <c r="K430" i="66" s="1"/>
  <c r="E431" i="66"/>
  <c r="F431" i="66"/>
  <c r="K431" i="66" s="1"/>
  <c r="E432" i="66"/>
  <c r="F432" i="66"/>
  <c r="K432" i="66" s="1"/>
  <c r="E433" i="66"/>
  <c r="F433" i="66"/>
  <c r="K433" i="66" s="1"/>
  <c r="E434" i="66"/>
  <c r="F434" i="66"/>
  <c r="K434" i="66" s="1"/>
  <c r="E435" i="66"/>
  <c r="F435" i="66"/>
  <c r="K435" i="66" s="1"/>
  <c r="E436" i="66"/>
  <c r="F436" i="66"/>
  <c r="K436" i="66" s="1"/>
  <c r="E437" i="66"/>
  <c r="F437" i="66"/>
  <c r="K437" i="66" s="1"/>
  <c r="E438" i="66"/>
  <c r="F438" i="66"/>
  <c r="K438" i="66" s="1"/>
  <c r="F439" i="66"/>
  <c r="K439" i="66" s="1"/>
  <c r="F440" i="66"/>
  <c r="K440" i="66" s="1"/>
  <c r="E441" i="66"/>
  <c r="F441" i="66" s="1"/>
  <c r="K441" i="66" s="1"/>
  <c r="E442" i="66"/>
  <c r="F442" i="66"/>
  <c r="K442" i="66" s="1"/>
  <c r="E443" i="66"/>
  <c r="F443" i="66"/>
  <c r="K443" i="66" s="1"/>
  <c r="E445" i="66"/>
  <c r="F445" i="66"/>
  <c r="K445" i="66" s="1"/>
  <c r="E446" i="66"/>
  <c r="F446" i="66" s="1"/>
  <c r="K446" i="66" s="1"/>
  <c r="E447" i="66"/>
  <c r="F447" i="66"/>
  <c r="K447" i="66" s="1"/>
  <c r="E448" i="66"/>
  <c r="F448" i="66"/>
  <c r="K448" i="66" s="1"/>
  <c r="E449" i="66"/>
  <c r="F449" i="66"/>
  <c r="K449" i="66" s="1"/>
  <c r="E450" i="66"/>
  <c r="F450" i="66"/>
  <c r="K450" i="66" s="1"/>
  <c r="E451" i="66"/>
  <c r="F451" i="66"/>
  <c r="K451" i="66" s="1"/>
  <c r="E452" i="66"/>
  <c r="F452" i="66"/>
  <c r="K452" i="66" s="1"/>
  <c r="E454" i="66"/>
  <c r="F454" i="66" s="1"/>
  <c r="K454" i="66" s="1"/>
  <c r="E455" i="66"/>
  <c r="F455" i="66"/>
  <c r="K455" i="66" s="1"/>
  <c r="E456" i="66"/>
  <c r="F456" i="66"/>
  <c r="K456" i="66" s="1"/>
  <c r="E457" i="66"/>
  <c r="F457" i="66"/>
  <c r="K457" i="66" s="1"/>
  <c r="E459" i="66"/>
  <c r="F459" i="66"/>
  <c r="K459" i="66" s="1"/>
  <c r="E460" i="66"/>
  <c r="F460" i="66"/>
  <c r="K460" i="66" s="1"/>
  <c r="E461" i="66"/>
  <c r="F461" i="66"/>
  <c r="K461" i="66" s="1"/>
  <c r="E462" i="66"/>
  <c r="F462" i="66"/>
  <c r="K462" i="66" s="1"/>
  <c r="E463" i="66"/>
  <c r="F463" i="66"/>
  <c r="K463" i="66" s="1"/>
  <c r="E464" i="66"/>
  <c r="F464" i="66"/>
  <c r="K464" i="66" s="1"/>
  <c r="E465" i="66"/>
  <c r="F465" i="66"/>
  <c r="K465" i="66" s="1"/>
  <c r="E466" i="66"/>
  <c r="F466" i="66"/>
  <c r="K466" i="66" s="1"/>
  <c r="E467" i="66"/>
  <c r="F467" i="66"/>
  <c r="K467" i="66" s="1"/>
  <c r="E468" i="66"/>
  <c r="F468" i="66"/>
  <c r="K468" i="66" s="1"/>
  <c r="E469" i="66"/>
  <c r="F469" i="66"/>
  <c r="K469" i="66" s="1"/>
  <c r="E470" i="66"/>
  <c r="F470" i="66"/>
  <c r="K470" i="66" s="1"/>
  <c r="E471" i="66"/>
  <c r="F471" i="66"/>
  <c r="K471" i="66" s="1"/>
  <c r="E472" i="66"/>
  <c r="F472" i="66"/>
  <c r="K472" i="66" s="1"/>
  <c r="E473" i="66"/>
  <c r="F473" i="66"/>
  <c r="K473" i="66" s="1"/>
  <c r="E474" i="66"/>
  <c r="F474" i="66"/>
  <c r="K474" i="66" s="1"/>
  <c r="E475" i="66"/>
  <c r="F475" i="66"/>
  <c r="K475" i="66" s="1"/>
  <c r="E476" i="66"/>
  <c r="F476" i="66"/>
  <c r="K476" i="66" s="1"/>
  <c r="E477" i="66"/>
  <c r="F477" i="66"/>
  <c r="K477" i="66" s="1"/>
  <c r="E478" i="66"/>
  <c r="F478" i="66"/>
  <c r="K478" i="66" s="1"/>
  <c r="E479" i="66"/>
  <c r="F479" i="66"/>
  <c r="K479" i="66" s="1"/>
  <c r="E480" i="66"/>
  <c r="F480" i="66"/>
  <c r="K480" i="66" s="1"/>
  <c r="E481" i="66"/>
  <c r="F481" i="66"/>
  <c r="K481" i="66" s="1"/>
  <c r="E482" i="66"/>
  <c r="F482" i="66"/>
  <c r="K482" i="66" s="1"/>
  <c r="E483" i="66"/>
  <c r="F483" i="66"/>
  <c r="K483" i="66" s="1"/>
  <c r="E484" i="66"/>
  <c r="F484" i="66"/>
  <c r="K484" i="66" s="1"/>
  <c r="E485" i="66"/>
  <c r="F485" i="66"/>
  <c r="K485" i="66" s="1"/>
  <c r="E486" i="66"/>
  <c r="F486" i="66"/>
  <c r="K486" i="66" s="1"/>
  <c r="E487" i="66"/>
  <c r="F487" i="66"/>
  <c r="K487" i="66" s="1"/>
  <c r="E488" i="66"/>
  <c r="F488" i="66"/>
  <c r="K488" i="66" s="1"/>
  <c r="E491" i="66"/>
  <c r="F491" i="66" s="1"/>
  <c r="K491" i="66" s="1"/>
  <c r="E492" i="66"/>
  <c r="F492" i="66" s="1"/>
  <c r="K492" i="66" s="1"/>
  <c r="E493" i="66"/>
  <c r="F493" i="66" s="1"/>
  <c r="K493" i="66" s="1"/>
  <c r="E494" i="66"/>
  <c r="F494" i="66"/>
  <c r="K494" i="66" s="1"/>
  <c r="E495" i="66"/>
  <c r="F495" i="66"/>
  <c r="K495" i="66" s="1"/>
  <c r="E496" i="66"/>
  <c r="F496" i="66"/>
  <c r="K496" i="66" s="1"/>
  <c r="E497" i="66"/>
  <c r="F497" i="66"/>
  <c r="K497" i="66" s="1"/>
  <c r="E498" i="66"/>
  <c r="F498" i="66"/>
  <c r="K498" i="66" s="1"/>
  <c r="E499" i="66"/>
  <c r="F499" i="66"/>
  <c r="K499" i="66" s="1"/>
  <c r="E500" i="66"/>
  <c r="F500" i="66"/>
  <c r="K500" i="66" s="1"/>
  <c r="E501" i="66"/>
  <c r="F501" i="66"/>
  <c r="K501" i="66" s="1"/>
  <c r="E502" i="66"/>
  <c r="F502" i="66"/>
  <c r="K502" i="66" s="1"/>
  <c r="E503" i="66"/>
  <c r="F503" i="66"/>
  <c r="K503" i="66" s="1"/>
  <c r="E504" i="66"/>
  <c r="F504" i="66"/>
  <c r="K504" i="66" s="1"/>
  <c r="E505" i="66"/>
  <c r="F505" i="66"/>
  <c r="K505" i="66" s="1"/>
  <c r="E506" i="66"/>
  <c r="F506" i="66"/>
  <c r="K506" i="66" s="1"/>
  <c r="E507" i="66"/>
  <c r="F507" i="66"/>
  <c r="K507" i="66" s="1"/>
  <c r="E508" i="66"/>
  <c r="F508" i="66"/>
  <c r="K508" i="66" s="1"/>
  <c r="E509" i="66"/>
  <c r="F509" i="66"/>
  <c r="K509" i="66" s="1"/>
  <c r="E510" i="66"/>
  <c r="F510" i="66"/>
  <c r="K510" i="66" s="1"/>
  <c r="E511" i="66"/>
  <c r="F511" i="66"/>
  <c r="K511" i="66" s="1"/>
  <c r="E512" i="66"/>
  <c r="F512" i="66"/>
  <c r="K512" i="66" s="1"/>
  <c r="E513" i="66"/>
  <c r="F513" i="66"/>
  <c r="K513" i="66" s="1"/>
  <c r="E514" i="66"/>
  <c r="F514" i="66"/>
  <c r="K514" i="66" s="1"/>
  <c r="E516" i="66"/>
  <c r="F516" i="66" s="1"/>
  <c r="K516" i="66" s="1"/>
  <c r="E517" i="66"/>
  <c r="F517" i="66" s="1"/>
  <c r="K517" i="66" s="1"/>
  <c r="E518" i="66"/>
  <c r="F518" i="66"/>
  <c r="K518" i="66" s="1"/>
  <c r="E519" i="66"/>
  <c r="F519" i="66"/>
  <c r="K519" i="66" s="1"/>
  <c r="E520" i="66"/>
  <c r="F520" i="66"/>
  <c r="K520" i="66" s="1"/>
  <c r="E521" i="66"/>
  <c r="F521" i="66"/>
  <c r="K521" i="66" s="1"/>
  <c r="E522" i="66"/>
  <c r="F522" i="66"/>
  <c r="K522" i="66" s="1"/>
  <c r="E523" i="66"/>
  <c r="F523" i="66"/>
  <c r="K523" i="66" s="1"/>
  <c r="E524" i="66"/>
  <c r="F524" i="66"/>
  <c r="K524" i="66" s="1"/>
  <c r="E525" i="66"/>
  <c r="F525" i="66"/>
  <c r="K525" i="66" s="1"/>
  <c r="E526" i="66"/>
  <c r="F526" i="66"/>
  <c r="K526" i="66" s="1"/>
  <c r="E527" i="66"/>
  <c r="F527" i="66"/>
  <c r="K527" i="66" s="1"/>
  <c r="E528" i="66"/>
  <c r="F528" i="66"/>
  <c r="K528" i="66" s="1"/>
  <c r="E529" i="66"/>
  <c r="F529" i="66"/>
  <c r="K529" i="66" s="1"/>
  <c r="E530" i="66"/>
  <c r="F530" i="66"/>
  <c r="K530" i="66" s="1"/>
  <c r="E532" i="66"/>
  <c r="F532" i="66"/>
  <c r="K532" i="66" s="1"/>
  <c r="E533" i="66"/>
  <c r="F533" i="66"/>
  <c r="K533" i="66" s="1"/>
  <c r="E534" i="66"/>
  <c r="F534" i="66"/>
  <c r="K534" i="66" s="1"/>
  <c r="E535" i="66"/>
  <c r="F535" i="66"/>
  <c r="K535" i="66" s="1"/>
  <c r="E536" i="66"/>
  <c r="F536" i="66"/>
  <c r="K536" i="66" s="1"/>
  <c r="E537" i="66"/>
  <c r="F537" i="66"/>
  <c r="K537" i="66" s="1"/>
  <c r="E538" i="66"/>
  <c r="F538" i="66"/>
  <c r="K538" i="66" s="1"/>
  <c r="E539" i="66"/>
  <c r="F539" i="66"/>
  <c r="K539" i="66" s="1"/>
  <c r="E540" i="66"/>
  <c r="F540" i="66"/>
  <c r="K540" i="66" s="1"/>
  <c r="E541" i="66"/>
  <c r="F541" i="66"/>
  <c r="K541" i="66" s="1"/>
  <c r="E542" i="66"/>
  <c r="F542" i="66"/>
  <c r="K542" i="66" s="1"/>
  <c r="E543" i="66"/>
  <c r="F543" i="66"/>
  <c r="K543" i="66" s="1"/>
  <c r="E544" i="66"/>
  <c r="F544" i="66"/>
  <c r="K544" i="66" s="1"/>
  <c r="E545" i="66"/>
  <c r="F545" i="66"/>
  <c r="K545" i="66" s="1"/>
  <c r="E546" i="66"/>
  <c r="F546" i="66"/>
  <c r="K546" i="66" s="1"/>
  <c r="E547" i="66"/>
  <c r="F547" i="66"/>
  <c r="K547" i="66" s="1"/>
  <c r="E548" i="66"/>
  <c r="F548" i="66"/>
  <c r="K548" i="66" s="1"/>
  <c r="E549" i="66"/>
  <c r="F549" i="66"/>
  <c r="K549" i="66" s="1"/>
  <c r="E550" i="66"/>
  <c r="F550" i="66"/>
  <c r="K550" i="66" s="1"/>
  <c r="E551" i="66"/>
  <c r="F551" i="66"/>
  <c r="K551" i="66" s="1"/>
  <c r="E552" i="66"/>
  <c r="F552" i="66"/>
  <c r="K552" i="66" s="1"/>
  <c r="E553" i="66"/>
  <c r="F553" i="66"/>
  <c r="K553" i="66" s="1"/>
  <c r="E554" i="66"/>
  <c r="F554" i="66"/>
  <c r="K554" i="66" s="1"/>
  <c r="E555" i="66"/>
  <c r="F555" i="66"/>
  <c r="K555" i="66" s="1"/>
  <c r="E556" i="66"/>
  <c r="F556" i="66"/>
  <c r="K556" i="66" s="1"/>
  <c r="E557" i="66"/>
  <c r="F557" i="66"/>
  <c r="K557" i="66" s="1"/>
  <c r="E558" i="66"/>
  <c r="F558" i="66"/>
  <c r="K558" i="66" s="1"/>
  <c r="E559" i="66"/>
  <c r="F559" i="66"/>
  <c r="K559" i="66" s="1"/>
  <c r="E560" i="66"/>
  <c r="F560" i="66"/>
  <c r="K560" i="66" s="1"/>
  <c r="E561" i="66"/>
  <c r="F561" i="66"/>
  <c r="K561" i="66" s="1"/>
  <c r="E564" i="66"/>
  <c r="F564" i="66"/>
  <c r="K564" i="66" s="1"/>
  <c r="E565" i="66"/>
  <c r="F565" i="66"/>
  <c r="K565" i="66" s="1"/>
  <c r="E566" i="66"/>
  <c r="F566" i="66"/>
  <c r="K566" i="66" s="1"/>
  <c r="E567" i="66"/>
  <c r="F567" i="66"/>
  <c r="K567" i="66" s="1"/>
  <c r="E568" i="66"/>
  <c r="F568" i="66"/>
  <c r="K568" i="66" s="1"/>
  <c r="E569" i="66"/>
  <c r="F569" i="66"/>
  <c r="K569" i="66" s="1"/>
  <c r="E570" i="66"/>
  <c r="F570" i="66"/>
  <c r="K570" i="66" s="1"/>
  <c r="E571" i="66"/>
  <c r="F571" i="66"/>
  <c r="K571" i="66" s="1"/>
  <c r="E572" i="66"/>
  <c r="F572" i="66"/>
  <c r="K572" i="66" s="1"/>
  <c r="E573" i="66"/>
  <c r="F573" i="66"/>
  <c r="K573" i="66" s="1"/>
  <c r="E574" i="66"/>
  <c r="F574" i="66"/>
  <c r="K574" i="66" s="1"/>
  <c r="E575" i="66"/>
  <c r="F575" i="66"/>
  <c r="K575" i="66" s="1"/>
  <c r="E576" i="66"/>
  <c r="F576" i="66"/>
  <c r="K576" i="66" s="1"/>
  <c r="E577" i="66"/>
  <c r="F577" i="66"/>
  <c r="K577" i="66" s="1"/>
  <c r="E578" i="66"/>
  <c r="F578" i="66"/>
  <c r="K578" i="66" s="1"/>
  <c r="E579" i="66"/>
  <c r="F579" i="66"/>
  <c r="K579" i="66" s="1"/>
  <c r="E580" i="66"/>
  <c r="F580" i="66"/>
  <c r="K580" i="66" s="1"/>
  <c r="E581" i="66"/>
  <c r="F581" i="66"/>
  <c r="K581" i="66" s="1"/>
  <c r="E582" i="66"/>
  <c r="F582" i="66"/>
  <c r="K582" i="66" s="1"/>
  <c r="E583" i="66"/>
  <c r="F583" i="66"/>
  <c r="K583" i="66" s="1"/>
  <c r="E584" i="66"/>
  <c r="F584" i="66"/>
  <c r="K584" i="66" s="1"/>
  <c r="E585" i="66"/>
  <c r="F585" i="66"/>
  <c r="K585" i="66" s="1"/>
  <c r="E586" i="66"/>
  <c r="F586" i="66"/>
  <c r="K586" i="66" s="1"/>
  <c r="E587" i="66"/>
  <c r="F587" i="66"/>
  <c r="K587" i="66" s="1"/>
  <c r="E588" i="66"/>
  <c r="F588" i="66"/>
  <c r="K588" i="66" s="1"/>
  <c r="E589" i="66"/>
  <c r="F589" i="66"/>
  <c r="K589" i="66" s="1"/>
  <c r="E590" i="66"/>
  <c r="F590" i="66"/>
  <c r="K590" i="66" s="1"/>
  <c r="E591" i="66"/>
  <c r="F591" i="66"/>
  <c r="K591" i="66" s="1"/>
  <c r="E592" i="66"/>
  <c r="F592" i="66"/>
  <c r="K592" i="66" s="1"/>
  <c r="E593" i="66"/>
  <c r="F593" i="66"/>
  <c r="K593" i="66" s="1"/>
  <c r="E594" i="66"/>
  <c r="F594" i="66"/>
  <c r="K594" i="66" s="1"/>
  <c r="E595" i="66"/>
  <c r="F595" i="66"/>
  <c r="K595" i="66" s="1"/>
  <c r="K596" i="66"/>
  <c r="E10" i="67"/>
  <c r="F10" i="67"/>
  <c r="E11" i="67"/>
  <c r="F11" i="67"/>
  <c r="E12" i="67"/>
  <c r="F12" i="67"/>
  <c r="K12" i="67" s="1"/>
  <c r="E13" i="67"/>
  <c r="F13" i="67"/>
  <c r="K13" i="67" s="1"/>
  <c r="E14" i="67"/>
  <c r="F14" i="67"/>
  <c r="K14" i="67" s="1"/>
  <c r="E16" i="67"/>
  <c r="F16" i="67"/>
  <c r="E17" i="67"/>
  <c r="F17" i="67"/>
  <c r="K17" i="67" s="1"/>
  <c r="E19" i="67"/>
  <c r="F19" i="67"/>
  <c r="E20" i="67"/>
  <c r="F20" i="67"/>
  <c r="K20" i="67" s="1"/>
  <c r="E21" i="67"/>
  <c r="F21" i="67"/>
  <c r="K21" i="67" s="1"/>
  <c r="E23" i="67"/>
  <c r="F23" i="67"/>
  <c r="K23" i="67" s="1"/>
  <c r="E24" i="67"/>
  <c r="F24" i="67"/>
  <c r="K24" i="67" s="1"/>
  <c r="E25" i="67"/>
  <c r="F25" i="67"/>
  <c r="K25" i="67" s="1"/>
  <c r="E26" i="67"/>
  <c r="F26" i="67"/>
  <c r="K26" i="67" s="1"/>
  <c r="E29" i="67"/>
  <c r="F29" i="67"/>
  <c r="K29" i="67" s="1"/>
  <c r="E30" i="67"/>
  <c r="F30" i="67"/>
  <c r="K30" i="67" s="1"/>
  <c r="E31" i="67"/>
  <c r="F31" i="67"/>
  <c r="K31" i="67" s="1"/>
  <c r="E33" i="67"/>
  <c r="F33" i="67" s="1"/>
  <c r="K33" i="67" s="1"/>
  <c r="E34" i="67"/>
  <c r="F34" i="67"/>
  <c r="K34" i="67" s="1"/>
  <c r="E35" i="67"/>
  <c r="F35" i="67"/>
  <c r="K35" i="67" s="1"/>
  <c r="E36" i="67"/>
  <c r="F36" i="67"/>
  <c r="K36" i="67" s="1"/>
  <c r="E37" i="67"/>
  <c r="F37" i="67"/>
  <c r="K37" i="67" s="1"/>
  <c r="E38" i="67"/>
  <c r="F38" i="67"/>
  <c r="K38" i="67" s="1"/>
  <c r="E39" i="67"/>
  <c r="F39" i="67"/>
  <c r="K39" i="67" s="1"/>
  <c r="E40" i="67"/>
  <c r="F40" i="67"/>
  <c r="K40" i="67" s="1"/>
  <c r="E41" i="67"/>
  <c r="F41" i="67"/>
  <c r="K41" i="67" s="1"/>
  <c r="E42" i="67"/>
  <c r="F42" i="67"/>
  <c r="K42" i="67" s="1"/>
  <c r="E43" i="67"/>
  <c r="F43" i="67"/>
  <c r="K43" i="67" s="1"/>
  <c r="E44" i="67"/>
  <c r="F44" i="67"/>
  <c r="K44" i="67" s="1"/>
  <c r="E45" i="67"/>
  <c r="F45" i="67"/>
  <c r="K45" i="67" s="1"/>
  <c r="E46" i="67"/>
  <c r="F46" i="67"/>
  <c r="K46" i="67" s="1"/>
  <c r="E47" i="67"/>
  <c r="F47" i="67"/>
  <c r="K47" i="67" s="1"/>
  <c r="E48" i="67"/>
  <c r="F48" i="67"/>
  <c r="K48" i="67" s="1"/>
  <c r="E49" i="67"/>
  <c r="F49" i="67"/>
  <c r="K49" i="67" s="1"/>
  <c r="E50" i="67"/>
  <c r="F50" i="67"/>
  <c r="K50" i="67" s="1"/>
  <c r="E51" i="67"/>
  <c r="F51" i="67"/>
  <c r="K51" i="67" s="1"/>
  <c r="E52" i="67"/>
  <c r="F52" i="67"/>
  <c r="K52" i="67" s="1"/>
  <c r="E53" i="67"/>
  <c r="F53" i="67"/>
  <c r="K53" i="67" s="1"/>
  <c r="E54" i="67"/>
  <c r="F54" i="67"/>
  <c r="K54" i="67" s="1"/>
  <c r="E55" i="67"/>
  <c r="F55" i="67"/>
  <c r="K55" i="67" s="1"/>
  <c r="E56" i="67"/>
  <c r="F56" i="67"/>
  <c r="K56" i="67" s="1"/>
  <c r="E57" i="67"/>
  <c r="F57" i="67"/>
  <c r="K57" i="67" s="1"/>
  <c r="E58" i="67"/>
  <c r="F58" i="67"/>
  <c r="K58" i="67" s="1"/>
  <c r="E59" i="67"/>
  <c r="F59" i="67"/>
  <c r="K59" i="67" s="1"/>
  <c r="E60" i="67"/>
  <c r="F60" i="67"/>
  <c r="K60" i="67" s="1"/>
  <c r="E61" i="67"/>
  <c r="F61" i="67"/>
  <c r="K61" i="67" s="1"/>
  <c r="E62" i="67"/>
  <c r="F62" i="67"/>
  <c r="K62" i="67" s="1"/>
  <c r="E63" i="67"/>
  <c r="F63" i="67"/>
  <c r="K63" i="67" s="1"/>
  <c r="E64" i="67"/>
  <c r="F64" i="67"/>
  <c r="K64" i="67" s="1"/>
  <c r="E65" i="67"/>
  <c r="F65" i="67"/>
  <c r="K65" i="67" s="1"/>
  <c r="E66" i="67"/>
  <c r="F66" i="67"/>
  <c r="K66" i="67" s="1"/>
  <c r="E67" i="67"/>
  <c r="F67" i="67"/>
  <c r="K67" i="67" s="1"/>
  <c r="E68" i="67"/>
  <c r="F68" i="67"/>
  <c r="K68" i="67" s="1"/>
  <c r="E69" i="67"/>
  <c r="F69" i="67"/>
  <c r="K69" i="67" s="1"/>
  <c r="E70" i="67"/>
  <c r="F70" i="67"/>
  <c r="K70" i="67" s="1"/>
  <c r="E72" i="67"/>
  <c r="F72" i="67"/>
  <c r="K72" i="67" s="1"/>
  <c r="E73" i="67"/>
  <c r="F73" i="67"/>
  <c r="K73" i="67" s="1"/>
  <c r="E74" i="67"/>
  <c r="F74" i="67"/>
  <c r="K74" i="67" s="1"/>
  <c r="E75" i="67"/>
  <c r="F75" i="67"/>
  <c r="K75" i="67" s="1"/>
  <c r="E76" i="67"/>
  <c r="F76" i="67"/>
  <c r="K76" i="67" s="1"/>
  <c r="E77" i="67"/>
  <c r="F77" i="67"/>
  <c r="K77" i="67" s="1"/>
  <c r="E78" i="67"/>
  <c r="F78" i="67"/>
  <c r="K78" i="67" s="1"/>
  <c r="E79" i="67"/>
  <c r="F79" i="67"/>
  <c r="K79" i="67" s="1"/>
  <c r="E80" i="67"/>
  <c r="F80" i="67"/>
  <c r="K80" i="67" s="1"/>
  <c r="E81" i="67"/>
  <c r="F81" i="67"/>
  <c r="K81" i="67" s="1"/>
  <c r="E84" i="67"/>
  <c r="F84" i="67"/>
  <c r="K84" i="67" s="1"/>
  <c r="E85" i="67"/>
  <c r="F85" i="67"/>
  <c r="K85" i="67" s="1"/>
  <c r="E86" i="67"/>
  <c r="F86" i="67"/>
  <c r="K86" i="67" s="1"/>
  <c r="E87" i="67"/>
  <c r="F87" i="67"/>
  <c r="K87" i="67" s="1"/>
  <c r="E88" i="67"/>
  <c r="F88" i="67"/>
  <c r="K88" i="67" s="1"/>
  <c r="E89" i="67"/>
  <c r="F89" i="67"/>
  <c r="K89" i="67" s="1"/>
  <c r="E90" i="67"/>
  <c r="F90" i="67" s="1"/>
  <c r="K90" i="67" s="1"/>
  <c r="E91" i="67"/>
  <c r="F91" i="67"/>
  <c r="K91" i="67" s="1"/>
  <c r="E92" i="67"/>
  <c r="F92" i="67"/>
  <c r="K92" i="67" s="1"/>
  <c r="E93" i="67"/>
  <c r="F93" i="67"/>
  <c r="K93" i="67" s="1"/>
  <c r="E94" i="67"/>
  <c r="F94" i="67"/>
  <c r="K94" i="67" s="1"/>
  <c r="E95" i="67"/>
  <c r="F95" i="67" s="1"/>
  <c r="K95" i="67" s="1"/>
  <c r="E96" i="67"/>
  <c r="F96" i="67" s="1"/>
  <c r="K96" i="67" s="1"/>
  <c r="E97" i="67"/>
  <c r="F97" i="67"/>
  <c r="K97" i="67" s="1"/>
  <c r="E98" i="67"/>
  <c r="F98" i="67"/>
  <c r="K98" i="67" s="1"/>
  <c r="E99" i="67"/>
  <c r="F99" i="67"/>
  <c r="K99" i="67" s="1"/>
  <c r="E100" i="67"/>
  <c r="F100" i="67"/>
  <c r="K100" i="67" s="1"/>
  <c r="E102" i="67"/>
  <c r="F102" i="67" s="1"/>
  <c r="K102" i="67" s="1"/>
  <c r="E103" i="67"/>
  <c r="F103" i="67"/>
  <c r="K103" i="67" s="1"/>
  <c r="E104" i="67"/>
  <c r="F104" i="67"/>
  <c r="K104" i="67" s="1"/>
  <c r="E105" i="67"/>
  <c r="F105" i="67"/>
  <c r="K105" i="67" s="1"/>
  <c r="E106" i="67"/>
  <c r="F106" i="67"/>
  <c r="K106" i="67" s="1"/>
  <c r="E107" i="67"/>
  <c r="F107" i="67"/>
  <c r="K107" i="67" s="1"/>
  <c r="E108" i="67"/>
  <c r="F108" i="67"/>
  <c r="K108" i="67" s="1"/>
  <c r="E109" i="67"/>
  <c r="F109" i="67"/>
  <c r="K109" i="67" s="1"/>
  <c r="E110" i="67"/>
  <c r="F110" i="67"/>
  <c r="K110" i="67" s="1"/>
  <c r="E111" i="67"/>
  <c r="F111" i="67"/>
  <c r="K111" i="67" s="1"/>
  <c r="E112" i="67"/>
  <c r="F112" i="67"/>
  <c r="K112" i="67" s="1"/>
  <c r="E113" i="67"/>
  <c r="F113" i="67"/>
  <c r="K113" i="67" s="1"/>
  <c r="E114" i="67"/>
  <c r="F114" i="67"/>
  <c r="K114" i="67" s="1"/>
  <c r="E115" i="67"/>
  <c r="F115" i="67"/>
  <c r="K115" i="67" s="1"/>
  <c r="E116" i="67"/>
  <c r="F116" i="67"/>
  <c r="K116" i="67" s="1"/>
  <c r="E117" i="67"/>
  <c r="F117" i="67"/>
  <c r="K117" i="67" s="1"/>
  <c r="E118" i="67"/>
  <c r="F118" i="67"/>
  <c r="K118" i="67" s="1"/>
  <c r="E119" i="67"/>
  <c r="F119" i="67"/>
  <c r="K119" i="67" s="1"/>
  <c r="E120" i="67"/>
  <c r="F120" i="67"/>
  <c r="K120" i="67" s="1"/>
  <c r="E121" i="67"/>
  <c r="F121" i="67"/>
  <c r="K121" i="67" s="1"/>
  <c r="E122" i="67"/>
  <c r="F122" i="67"/>
  <c r="K122" i="67" s="1"/>
  <c r="E123" i="67"/>
  <c r="F123" i="67"/>
  <c r="K123" i="67" s="1"/>
  <c r="E124" i="67"/>
  <c r="F124" i="67"/>
  <c r="K124" i="67" s="1"/>
  <c r="E125" i="67"/>
  <c r="F125" i="67"/>
  <c r="K125" i="67" s="1"/>
  <c r="E126" i="67"/>
  <c r="F126" i="67"/>
  <c r="K126" i="67" s="1"/>
  <c r="E127" i="67"/>
  <c r="F127" i="67"/>
  <c r="K127" i="67" s="1"/>
  <c r="E128" i="67"/>
  <c r="F128" i="67"/>
  <c r="K128" i="67" s="1"/>
  <c r="E129" i="67"/>
  <c r="F129" i="67"/>
  <c r="K129" i="67" s="1"/>
  <c r="E130" i="67"/>
  <c r="F130" i="67"/>
  <c r="K130" i="67" s="1"/>
  <c r="E131" i="67"/>
  <c r="F131" i="67"/>
  <c r="K131" i="67" s="1"/>
  <c r="E132" i="67"/>
  <c r="F132" i="67"/>
  <c r="K132" i="67" s="1"/>
  <c r="E133" i="67"/>
  <c r="F133" i="67"/>
  <c r="K133" i="67" s="1"/>
  <c r="E134" i="67"/>
  <c r="F134" i="67"/>
  <c r="K134" i="67" s="1"/>
  <c r="E135" i="67"/>
  <c r="F135" i="67"/>
  <c r="K135" i="67" s="1"/>
  <c r="E136" i="67"/>
  <c r="F136" i="67"/>
  <c r="K136" i="67" s="1"/>
  <c r="E137" i="67"/>
  <c r="F137" i="67"/>
  <c r="K137" i="67" s="1"/>
  <c r="E138" i="67"/>
  <c r="F138" i="67"/>
  <c r="K138" i="67" s="1"/>
  <c r="E139" i="67"/>
  <c r="F139" i="67"/>
  <c r="K139" i="67" s="1"/>
  <c r="E140" i="67"/>
  <c r="F140" i="67"/>
  <c r="K140" i="67" s="1"/>
  <c r="E141" i="67"/>
  <c r="F141" i="67"/>
  <c r="K141" i="67" s="1"/>
  <c r="E142" i="67"/>
  <c r="F142" i="67"/>
  <c r="K142" i="67" s="1"/>
  <c r="E143" i="67"/>
  <c r="F143" i="67"/>
  <c r="K143" i="67" s="1"/>
  <c r="E144" i="67"/>
  <c r="F144" i="67"/>
  <c r="K144" i="67" s="1"/>
  <c r="E145" i="67"/>
  <c r="F145" i="67"/>
  <c r="K145" i="67" s="1"/>
  <c r="E146" i="67"/>
  <c r="F146" i="67"/>
  <c r="K146" i="67" s="1"/>
  <c r="E147" i="67"/>
  <c r="F147" i="67"/>
  <c r="K147" i="67" s="1"/>
  <c r="E148" i="67"/>
  <c r="F148" i="67"/>
  <c r="K148" i="67" s="1"/>
  <c r="E149" i="67"/>
  <c r="F149" i="67"/>
  <c r="K149" i="67" s="1"/>
  <c r="E150" i="67"/>
  <c r="F150" i="67"/>
  <c r="K150" i="67" s="1"/>
  <c r="E151" i="67"/>
  <c r="F151" i="67"/>
  <c r="K151" i="67" s="1"/>
  <c r="E152" i="67"/>
  <c r="F152" i="67"/>
  <c r="K152" i="67" s="1"/>
  <c r="E153" i="67"/>
  <c r="F153" i="67"/>
  <c r="K153" i="67" s="1"/>
  <c r="E154" i="67"/>
  <c r="F154" i="67"/>
  <c r="K154" i="67" s="1"/>
  <c r="E155" i="67"/>
  <c r="F155" i="67"/>
  <c r="K155" i="67" s="1"/>
  <c r="E156" i="67"/>
  <c r="F156" i="67"/>
  <c r="K156" i="67" s="1"/>
  <c r="E157" i="67"/>
  <c r="F157" i="67"/>
  <c r="K157" i="67" s="1"/>
  <c r="E158" i="67"/>
  <c r="F158" i="67"/>
  <c r="K158" i="67" s="1"/>
  <c r="E159" i="67"/>
  <c r="F159" i="67"/>
  <c r="K159" i="67" s="1"/>
  <c r="E160" i="67"/>
  <c r="F160" i="67"/>
  <c r="K160" i="67" s="1"/>
  <c r="E161" i="67"/>
  <c r="F161" i="67"/>
  <c r="K161" i="67" s="1"/>
  <c r="E162" i="67"/>
  <c r="F162" i="67"/>
  <c r="K162" i="67" s="1"/>
  <c r="E163" i="67"/>
  <c r="F163" i="67"/>
  <c r="K163" i="67" s="1"/>
  <c r="E164" i="67"/>
  <c r="F164" i="67"/>
  <c r="K164" i="67" s="1"/>
  <c r="E165" i="67"/>
  <c r="F165" i="67"/>
  <c r="K165" i="67" s="1"/>
  <c r="E166" i="67"/>
  <c r="F166" i="67"/>
  <c r="K166" i="67" s="1"/>
  <c r="E167" i="67"/>
  <c r="F167" i="67"/>
  <c r="K167" i="67" s="1"/>
  <c r="E168" i="67"/>
  <c r="F168" i="67"/>
  <c r="K168" i="67" s="1"/>
  <c r="E169" i="67"/>
  <c r="F169" i="67"/>
  <c r="K169" i="67" s="1"/>
  <c r="E170" i="67"/>
  <c r="F170" i="67"/>
  <c r="K170" i="67" s="1"/>
  <c r="E171" i="67"/>
  <c r="F171" i="67"/>
  <c r="K171" i="67" s="1"/>
  <c r="E172" i="67"/>
  <c r="F172" i="67"/>
  <c r="K172" i="67" s="1"/>
  <c r="E173" i="67"/>
  <c r="F173" i="67"/>
  <c r="K173" i="67" s="1"/>
  <c r="E174" i="67"/>
  <c r="F174" i="67"/>
  <c r="K174" i="67" s="1"/>
  <c r="E175" i="67"/>
  <c r="F175" i="67"/>
  <c r="K175" i="67" s="1"/>
  <c r="E176" i="67"/>
  <c r="F176" i="67"/>
  <c r="K176" i="67" s="1"/>
  <c r="E177" i="67"/>
  <c r="F177" i="67"/>
  <c r="K177" i="67" s="1"/>
  <c r="E178" i="67"/>
  <c r="F178" i="67"/>
  <c r="K178" i="67" s="1"/>
  <c r="E179" i="67"/>
  <c r="F179" i="67"/>
  <c r="K179" i="67" s="1"/>
  <c r="E180" i="67"/>
  <c r="F180" i="67"/>
  <c r="E181" i="67"/>
  <c r="F181" i="67"/>
  <c r="E182" i="67"/>
  <c r="F182" i="67"/>
  <c r="E183" i="67"/>
  <c r="F183" i="67"/>
  <c r="E184" i="67"/>
  <c r="F184" i="67"/>
  <c r="E185" i="67"/>
  <c r="F185" i="67"/>
  <c r="E187" i="67"/>
  <c r="F187" i="67"/>
  <c r="K187" i="67" s="1"/>
  <c r="E188" i="67"/>
  <c r="F188" i="67"/>
  <c r="K188" i="67" s="1"/>
  <c r="E189" i="67"/>
  <c r="F189" i="67"/>
  <c r="K189" i="67" s="1"/>
  <c r="E190" i="67"/>
  <c r="F190" i="67"/>
  <c r="K190" i="67" s="1"/>
  <c r="E191" i="67"/>
  <c r="F191" i="67"/>
  <c r="K191" i="67" s="1"/>
  <c r="E192" i="67"/>
  <c r="F192" i="67"/>
  <c r="K192" i="67" s="1"/>
  <c r="E193" i="67"/>
  <c r="F193" i="67"/>
  <c r="K193" i="67" s="1"/>
  <c r="E194" i="67"/>
  <c r="F194" i="67"/>
  <c r="K194" i="67" s="1"/>
  <c r="E195" i="67"/>
  <c r="F195" i="67"/>
  <c r="K195" i="67" s="1"/>
  <c r="E196" i="67"/>
  <c r="F196" i="67"/>
  <c r="K196" i="67" s="1"/>
  <c r="E197" i="67"/>
  <c r="F197" i="67"/>
  <c r="K197" i="67" s="1"/>
  <c r="E198" i="67"/>
  <c r="F198" i="67"/>
  <c r="K198" i="67" s="1"/>
  <c r="E199" i="67"/>
  <c r="F199" i="67" s="1"/>
  <c r="K199" i="67" s="1"/>
  <c r="E202" i="67"/>
  <c r="F202" i="67" s="1"/>
  <c r="K202" i="67" s="1"/>
  <c r="E203" i="67"/>
  <c r="F203" i="67"/>
  <c r="K203" i="67" s="1"/>
  <c r="E204" i="67"/>
  <c r="F204" i="67"/>
  <c r="K204" i="67" s="1"/>
  <c r="E205" i="67"/>
  <c r="F205" i="67" s="1"/>
  <c r="K205" i="67" s="1"/>
  <c r="E206" i="67"/>
  <c r="F206" i="67"/>
  <c r="K206" i="67" s="1"/>
  <c r="E207" i="67"/>
  <c r="F207" i="67"/>
  <c r="K207" i="67" s="1"/>
  <c r="E208" i="67"/>
  <c r="F208" i="67"/>
  <c r="K208" i="67" s="1"/>
  <c r="E209" i="67"/>
  <c r="F209" i="67"/>
  <c r="K209" i="67" s="1"/>
  <c r="E210" i="67"/>
  <c r="F210" i="67"/>
  <c r="K210" i="67" s="1"/>
  <c r="E211" i="67"/>
  <c r="F211" i="67"/>
  <c r="K211" i="67" s="1"/>
  <c r="E212" i="67"/>
  <c r="F212" i="67"/>
  <c r="K212" i="67" s="1"/>
  <c r="E213" i="67"/>
  <c r="F213" i="67"/>
  <c r="K213" i="67" s="1"/>
  <c r="E214" i="67"/>
  <c r="F214" i="67"/>
  <c r="K214" i="67" s="1"/>
  <c r="E215" i="67"/>
  <c r="F215" i="67"/>
  <c r="K215" i="67" s="1"/>
  <c r="E216" i="67"/>
  <c r="F216" i="67"/>
  <c r="K216" i="67" s="1"/>
  <c r="E217" i="67"/>
  <c r="F217" i="67"/>
  <c r="K217" i="67" s="1"/>
  <c r="E218" i="67"/>
  <c r="F218" i="67"/>
  <c r="K218" i="67" s="1"/>
  <c r="E219" i="67"/>
  <c r="F219" i="67"/>
  <c r="K219" i="67" s="1"/>
  <c r="E220" i="67"/>
  <c r="F220" i="67"/>
  <c r="K220" i="67" s="1"/>
  <c r="E221" i="67"/>
  <c r="F221" i="67"/>
  <c r="K221" i="67" s="1"/>
  <c r="E222" i="67"/>
  <c r="F222" i="67"/>
  <c r="K222" i="67" s="1"/>
  <c r="E223" i="67"/>
  <c r="F223" i="67"/>
  <c r="K223" i="67" s="1"/>
  <c r="E224" i="67"/>
  <c r="F224" i="67"/>
  <c r="K224" i="67" s="1"/>
  <c r="E225" i="67"/>
  <c r="F225" i="67"/>
  <c r="K225" i="67" s="1"/>
  <c r="E226" i="67"/>
  <c r="F226" i="67"/>
  <c r="K226" i="67" s="1"/>
  <c r="E227" i="67"/>
  <c r="F227" i="67"/>
  <c r="K227" i="67" s="1"/>
  <c r="E228" i="67"/>
  <c r="F228" i="67"/>
  <c r="K228" i="67" s="1"/>
  <c r="E230" i="67"/>
  <c r="F230" i="67"/>
  <c r="E231" i="67"/>
  <c r="F231" i="67"/>
  <c r="K231" i="67" s="1"/>
  <c r="E232" i="67"/>
  <c r="F232" i="67"/>
  <c r="K232" i="67" s="1"/>
  <c r="E233" i="67"/>
  <c r="F233" i="67"/>
  <c r="K233" i="67" s="1"/>
  <c r="E235" i="67"/>
  <c r="F235" i="67"/>
  <c r="K235" i="67" s="1"/>
  <c r="E236" i="67"/>
  <c r="F236" i="67"/>
  <c r="K236" i="67" s="1"/>
  <c r="E237" i="67"/>
  <c r="F237" i="67"/>
  <c r="K237" i="67" s="1"/>
  <c r="E238" i="67"/>
  <c r="F238" i="67"/>
  <c r="K238" i="67" s="1"/>
  <c r="E239" i="67"/>
  <c r="F239" i="67"/>
  <c r="K239" i="67" s="1"/>
  <c r="E240" i="67"/>
  <c r="F240" i="67"/>
  <c r="K240" i="67" s="1"/>
  <c r="E241" i="67"/>
  <c r="F241" i="67"/>
  <c r="K241" i="67" s="1"/>
  <c r="E243" i="67"/>
  <c r="F243" i="67"/>
  <c r="K243" i="67" s="1"/>
  <c r="E244" i="67"/>
  <c r="F244" i="67"/>
  <c r="K244" i="67" s="1"/>
  <c r="E245" i="67"/>
  <c r="F245" i="67"/>
  <c r="K245" i="67" s="1"/>
  <c r="E246" i="67"/>
  <c r="F246" i="67"/>
  <c r="K246" i="67" s="1"/>
  <c r="E247" i="67"/>
  <c r="F247" i="67"/>
  <c r="K247" i="67" s="1"/>
  <c r="E248" i="67"/>
  <c r="F248" i="67"/>
  <c r="K248" i="67" s="1"/>
  <c r="E249" i="67"/>
  <c r="F249" i="67"/>
  <c r="K249" i="67" s="1"/>
  <c r="E250" i="67"/>
  <c r="F250" i="67"/>
  <c r="K250" i="67" s="1"/>
  <c r="E251" i="67"/>
  <c r="F251" i="67"/>
  <c r="K251" i="67" s="1"/>
  <c r="E252" i="67"/>
  <c r="F252" i="67"/>
  <c r="K252" i="67" s="1"/>
  <c r="E253" i="67"/>
  <c r="F253" i="67"/>
  <c r="K253" i="67" s="1"/>
  <c r="E254" i="67"/>
  <c r="F254" i="67"/>
  <c r="K254" i="67" s="1"/>
  <c r="E255" i="67"/>
  <c r="F255" i="67"/>
  <c r="K255" i="67" s="1"/>
  <c r="E256" i="67"/>
  <c r="F256" i="67"/>
  <c r="K256" i="67" s="1"/>
  <c r="E257" i="67"/>
  <c r="F257" i="67"/>
  <c r="K257" i="67" s="1"/>
  <c r="E258" i="67"/>
  <c r="F258" i="67"/>
  <c r="K258" i="67" s="1"/>
  <c r="E259" i="67"/>
  <c r="F259" i="67"/>
  <c r="K259" i="67" s="1"/>
  <c r="E260" i="67"/>
  <c r="F260" i="67"/>
  <c r="K260" i="67" s="1"/>
  <c r="E261" i="67"/>
  <c r="F261" i="67"/>
  <c r="K261" i="67" s="1"/>
  <c r="E262" i="67"/>
  <c r="F262" i="67"/>
  <c r="K262" i="67" s="1"/>
  <c r="E263" i="67"/>
  <c r="F263" i="67"/>
  <c r="K263" i="67" s="1"/>
  <c r="E264" i="67"/>
  <c r="F264" i="67"/>
  <c r="K264" i="67" s="1"/>
  <c r="E265" i="67"/>
  <c r="F265" i="67"/>
  <c r="K265" i="67" s="1"/>
  <c r="E268" i="67"/>
  <c r="F268" i="67"/>
  <c r="K268" i="67" s="1"/>
  <c r="E269" i="67"/>
  <c r="F269" i="67" s="1"/>
  <c r="K269" i="67" s="1"/>
  <c r="E270" i="67"/>
  <c r="F270" i="67"/>
  <c r="K270" i="67" s="1"/>
  <c r="E271" i="67"/>
  <c r="F271" i="67"/>
  <c r="K271" i="67" s="1"/>
  <c r="E272" i="67"/>
  <c r="F272" i="67"/>
  <c r="K272" i="67" s="1"/>
  <c r="E273" i="67"/>
  <c r="F273" i="67"/>
  <c r="K273" i="67" s="1"/>
  <c r="E274" i="67"/>
  <c r="F274" i="67"/>
  <c r="K274" i="67" s="1"/>
  <c r="E275" i="67"/>
  <c r="F275" i="67"/>
  <c r="K275" i="67" s="1"/>
  <c r="E276" i="67"/>
  <c r="F276" i="67"/>
  <c r="K276" i="67" s="1"/>
  <c r="E277" i="67"/>
  <c r="F277" i="67"/>
  <c r="K277" i="67" s="1"/>
  <c r="E279" i="67"/>
  <c r="F279" i="67"/>
  <c r="E280" i="67"/>
  <c r="F280" i="67"/>
  <c r="K280" i="67" s="1"/>
  <c r="E281" i="67"/>
  <c r="F281" i="67"/>
  <c r="K281" i="67" s="1"/>
  <c r="E282" i="67"/>
  <c r="F282" i="67"/>
  <c r="K282" i="67" s="1"/>
  <c r="E283" i="67"/>
  <c r="F283" i="67"/>
  <c r="K283" i="67" s="1"/>
  <c r="E284" i="67"/>
  <c r="F284" i="67"/>
  <c r="K284" i="67" s="1"/>
  <c r="E285" i="67"/>
  <c r="F285" i="67"/>
  <c r="K285" i="67" s="1"/>
  <c r="E286" i="67"/>
  <c r="F286" i="67"/>
  <c r="K286" i="67" s="1"/>
  <c r="E287" i="67"/>
  <c r="F287" i="67"/>
  <c r="K287" i="67" s="1"/>
  <c r="E288" i="67"/>
  <c r="F288" i="67"/>
  <c r="K288" i="67" s="1"/>
  <c r="E289" i="67"/>
  <c r="F289" i="67"/>
  <c r="K289" i="67" s="1"/>
  <c r="E290" i="67"/>
  <c r="F290" i="67"/>
  <c r="K290" i="67" s="1"/>
  <c r="E292" i="67"/>
  <c r="F292" i="67"/>
  <c r="K292" i="67" s="1"/>
  <c r="E293" i="67"/>
  <c r="F293" i="67"/>
  <c r="K293" i="67" s="1"/>
  <c r="E294" i="67"/>
  <c r="F294" i="67" s="1"/>
  <c r="K294" i="67" s="1"/>
  <c r="E295" i="67"/>
  <c r="F295" i="67"/>
  <c r="K295" i="67" s="1"/>
  <c r="E296" i="67"/>
  <c r="F296" i="67"/>
  <c r="K296" i="67" s="1"/>
  <c r="E297" i="67"/>
  <c r="F297" i="67"/>
  <c r="K297" i="67" s="1"/>
  <c r="E298" i="67"/>
  <c r="F298" i="67"/>
  <c r="K298" i="67" s="1"/>
  <c r="E299" i="67"/>
  <c r="F299" i="67"/>
  <c r="K299" i="67" s="1"/>
  <c r="E300" i="67"/>
  <c r="F300" i="67"/>
  <c r="K300" i="67" s="1"/>
  <c r="E301" i="67"/>
  <c r="F301" i="67"/>
  <c r="K301" i="67" s="1"/>
  <c r="E302" i="67"/>
  <c r="F302" i="67"/>
  <c r="K302" i="67" s="1"/>
  <c r="E303" i="67"/>
  <c r="F303" i="67"/>
  <c r="K303" i="67" s="1"/>
  <c r="E304" i="67"/>
  <c r="F304" i="67"/>
  <c r="K304" i="67" s="1"/>
  <c r="E305" i="67"/>
  <c r="F305" i="67"/>
  <c r="K305" i="67" s="1"/>
  <c r="E306" i="67"/>
  <c r="F306" i="67"/>
  <c r="K306" i="67" s="1"/>
  <c r="E307" i="67"/>
  <c r="F307" i="67"/>
  <c r="K307" i="67" s="1"/>
  <c r="E308" i="67"/>
  <c r="F308" i="67"/>
  <c r="K308" i="67" s="1"/>
  <c r="E309" i="67"/>
  <c r="F309" i="67"/>
  <c r="K309" i="67" s="1"/>
  <c r="E310" i="67"/>
  <c r="F310" i="67"/>
  <c r="K310" i="67" s="1"/>
  <c r="E311" i="67"/>
  <c r="F311" i="67"/>
  <c r="K311" i="67" s="1"/>
  <c r="E312" i="67"/>
  <c r="F312" i="67"/>
  <c r="K312" i="67" s="1"/>
  <c r="E315" i="67"/>
  <c r="F315" i="67"/>
  <c r="K315" i="67" s="1"/>
  <c r="E316" i="67"/>
  <c r="F316" i="67"/>
  <c r="K316" i="67" s="1"/>
  <c r="E317" i="67"/>
  <c r="F317" i="67"/>
  <c r="K317" i="67" s="1"/>
  <c r="E319" i="67"/>
  <c r="F319" i="67"/>
  <c r="K319" i="67" s="1"/>
  <c r="E320" i="67"/>
  <c r="F320" i="67"/>
  <c r="K320" i="67" s="1"/>
  <c r="E321" i="67"/>
  <c r="F321" i="67"/>
  <c r="K321" i="67" s="1"/>
  <c r="E322" i="67"/>
  <c r="F322" i="67"/>
  <c r="K322" i="67" s="1"/>
  <c r="E323" i="67"/>
  <c r="F323" i="67"/>
  <c r="K323" i="67" s="1"/>
  <c r="E324" i="67"/>
  <c r="F324" i="67" s="1"/>
  <c r="K324" i="67" s="1"/>
  <c r="E325" i="67"/>
  <c r="F325" i="67"/>
  <c r="K325" i="67" s="1"/>
  <c r="E326" i="67"/>
  <c r="F326" i="67"/>
  <c r="K326" i="67" s="1"/>
  <c r="E327" i="67"/>
  <c r="F327" i="67"/>
  <c r="K327" i="67" s="1"/>
  <c r="E328" i="67"/>
  <c r="F328" i="67"/>
  <c r="K328" i="67" s="1"/>
  <c r="E329" i="67"/>
  <c r="F329" i="67"/>
  <c r="K329" i="67" s="1"/>
  <c r="E330" i="67"/>
  <c r="F330" i="67"/>
  <c r="K330" i="67" s="1"/>
  <c r="E333" i="67"/>
  <c r="F333" i="67"/>
  <c r="E334" i="67"/>
  <c r="F334" i="67"/>
  <c r="K334" i="67" s="1"/>
  <c r="E335" i="67"/>
  <c r="F335" i="67"/>
  <c r="K335" i="67" s="1"/>
  <c r="E337" i="67"/>
  <c r="F337" i="67" s="1"/>
  <c r="K337" i="67" s="1"/>
  <c r="E338" i="67"/>
  <c r="F338" i="67"/>
  <c r="K338" i="67" s="1"/>
  <c r="E339" i="67"/>
  <c r="F339" i="67" s="1"/>
  <c r="K339" i="67" s="1"/>
  <c r="E341" i="67"/>
  <c r="F341" i="67"/>
  <c r="K341" i="67" s="1"/>
  <c r="E342" i="67"/>
  <c r="F342" i="67"/>
  <c r="K342" i="67" s="1"/>
  <c r="E343" i="67"/>
  <c r="F343" i="67"/>
  <c r="K343" i="67" s="1"/>
  <c r="E344" i="67"/>
  <c r="F344" i="67"/>
  <c r="K344" i="67" s="1"/>
  <c r="E345" i="67"/>
  <c r="F345" i="67"/>
  <c r="K345" i="67" s="1"/>
  <c r="E346" i="67"/>
  <c r="F346" i="67"/>
  <c r="K346" i="67" s="1"/>
  <c r="E347" i="67"/>
  <c r="F347" i="67"/>
  <c r="K347" i="67" s="1"/>
  <c r="E348" i="67"/>
  <c r="F348" i="67"/>
  <c r="K348" i="67" s="1"/>
  <c r="E349" i="67"/>
  <c r="F349" i="67"/>
  <c r="K349" i="67" s="1"/>
  <c r="E350" i="67"/>
  <c r="F350" i="67"/>
  <c r="K350" i="67" s="1"/>
  <c r="E351" i="67"/>
  <c r="F351" i="67"/>
  <c r="K351" i="67" s="1"/>
  <c r="E352" i="67"/>
  <c r="F352" i="67"/>
  <c r="K352" i="67" s="1"/>
  <c r="E353" i="67"/>
  <c r="F353" i="67"/>
  <c r="K353" i="67" s="1"/>
  <c r="E354" i="67"/>
  <c r="F354" i="67"/>
  <c r="K354" i="67" s="1"/>
  <c r="E355" i="67"/>
  <c r="F355" i="67"/>
  <c r="K355" i="67" s="1"/>
  <c r="E356" i="67"/>
  <c r="F356" i="67"/>
  <c r="K356" i="67" s="1"/>
  <c r="E358" i="67"/>
  <c r="F358" i="67"/>
  <c r="K358" i="67" s="1"/>
  <c r="E359" i="67"/>
  <c r="F359" i="67"/>
  <c r="K359" i="67" s="1"/>
  <c r="E360" i="67"/>
  <c r="F360" i="67"/>
  <c r="E361" i="67"/>
  <c r="F361" i="67"/>
  <c r="K361" i="67" s="1"/>
  <c r="E363" i="67"/>
  <c r="F363" i="67"/>
  <c r="K363" i="67" s="1"/>
  <c r="E364" i="67"/>
  <c r="F364" i="67"/>
  <c r="E365" i="67"/>
  <c r="F365" i="67"/>
  <c r="K365" i="67" s="1"/>
  <c r="E366" i="67"/>
  <c r="F366" i="67"/>
  <c r="K366" i="67" s="1"/>
  <c r="E367" i="67"/>
  <c r="F367" i="67"/>
  <c r="K367" i="67" s="1"/>
  <c r="E368" i="67"/>
  <c r="F368" i="67"/>
  <c r="K368" i="67" s="1"/>
  <c r="E369" i="67"/>
  <c r="F369" i="67"/>
  <c r="K369" i="67" s="1"/>
  <c r="E371" i="67"/>
  <c r="F371" i="67"/>
  <c r="E372" i="67"/>
  <c r="F372" i="67"/>
  <c r="K372" i="67" s="1"/>
  <c r="E373" i="67"/>
  <c r="F373" i="67"/>
  <c r="K373" i="67" s="1"/>
  <c r="E374" i="67"/>
  <c r="F374" i="67" s="1"/>
  <c r="K374" i="67" s="1"/>
  <c r="E375" i="67"/>
  <c r="F375" i="67"/>
  <c r="K375" i="67" s="1"/>
  <c r="E376" i="67"/>
  <c r="F376" i="67"/>
  <c r="K376" i="67" s="1"/>
  <c r="E377" i="67"/>
  <c r="F377" i="67"/>
  <c r="K377" i="67" s="1"/>
  <c r="E378" i="67"/>
  <c r="F378" i="67"/>
  <c r="K378" i="67" s="1"/>
  <c r="E379" i="67"/>
  <c r="F379" i="67"/>
  <c r="K379" i="67" s="1"/>
  <c r="E380" i="67"/>
  <c r="F380" i="67"/>
  <c r="K380" i="67" s="1"/>
  <c r="E381" i="67"/>
  <c r="F381" i="67"/>
  <c r="K381" i="67" s="1"/>
  <c r="E382" i="67"/>
  <c r="F382" i="67"/>
  <c r="K382" i="67" s="1"/>
  <c r="E383" i="67"/>
  <c r="F383" i="67"/>
  <c r="K383" i="67" s="1"/>
  <c r="E385" i="67"/>
  <c r="F385" i="67"/>
  <c r="K385" i="67" s="1"/>
  <c r="E386" i="67"/>
  <c r="F386" i="67"/>
  <c r="K386" i="67" s="1"/>
  <c r="E388" i="67"/>
  <c r="F388" i="67"/>
  <c r="K388" i="67" s="1"/>
  <c r="E389" i="67"/>
  <c r="F389" i="67"/>
  <c r="K389" i="67" s="1"/>
  <c r="E390" i="67"/>
  <c r="F390" i="67"/>
  <c r="K390" i="67" s="1"/>
  <c r="E391" i="67"/>
  <c r="F391" i="67"/>
  <c r="K391" i="67" s="1"/>
  <c r="E392" i="67"/>
  <c r="F392" i="67"/>
  <c r="K392" i="67" s="1"/>
  <c r="E393" i="67"/>
  <c r="F393" i="67"/>
  <c r="K393" i="67" s="1"/>
  <c r="E396" i="67"/>
  <c r="F396" i="67"/>
  <c r="K396" i="67" s="1"/>
  <c r="E397" i="67"/>
  <c r="F397" i="67"/>
  <c r="K397" i="67" s="1"/>
  <c r="E398" i="67"/>
  <c r="F398" i="67"/>
  <c r="K398" i="67" s="1"/>
  <c r="E399" i="67"/>
  <c r="F399" i="67"/>
  <c r="K399" i="67" s="1"/>
  <c r="E400" i="67"/>
  <c r="F400" i="67"/>
  <c r="K400" i="67" s="1"/>
  <c r="E401" i="67"/>
  <c r="F401" i="67"/>
  <c r="K401" i="67" s="1"/>
  <c r="E402" i="67"/>
  <c r="F402" i="67"/>
  <c r="K402" i="67" s="1"/>
  <c r="E403" i="67"/>
  <c r="F403" i="67"/>
  <c r="K403" i="67" s="1"/>
  <c r="E404" i="67"/>
  <c r="F404" i="67"/>
  <c r="K404" i="67" s="1"/>
  <c r="E405" i="67"/>
  <c r="F405" i="67"/>
  <c r="K405" i="67" s="1"/>
  <c r="E406" i="67"/>
  <c r="F406" i="67"/>
  <c r="K406" i="67" s="1"/>
  <c r="E407" i="67"/>
  <c r="F407" i="67"/>
  <c r="K407" i="67" s="1"/>
  <c r="E408" i="67"/>
  <c r="F408" i="67"/>
  <c r="K408" i="67" s="1"/>
  <c r="E409" i="67"/>
  <c r="F409" i="67"/>
  <c r="K409" i="67" s="1"/>
  <c r="E410" i="67"/>
  <c r="F410" i="67"/>
  <c r="K410" i="67" s="1"/>
  <c r="E411" i="67"/>
  <c r="F411" i="67"/>
  <c r="K411" i="67" s="1"/>
  <c r="E412" i="67"/>
  <c r="F412" i="67"/>
  <c r="K412" i="67" s="1"/>
  <c r="E413" i="67"/>
  <c r="F413" i="67" s="1"/>
  <c r="K413" i="67" s="1"/>
  <c r="E414" i="67"/>
  <c r="F414" i="67"/>
  <c r="K414" i="67" s="1"/>
  <c r="E415" i="67"/>
  <c r="F415" i="67"/>
  <c r="K415" i="67" s="1"/>
  <c r="E416" i="67"/>
  <c r="F416" i="67"/>
  <c r="K416" i="67" s="1"/>
  <c r="E417" i="67"/>
  <c r="F417" i="67"/>
  <c r="K417" i="67" s="1"/>
  <c r="E418" i="67"/>
  <c r="F418" i="67" s="1"/>
  <c r="K418" i="67" s="1"/>
  <c r="E419" i="67"/>
  <c r="F419" i="67"/>
  <c r="K419" i="67" s="1"/>
  <c r="E420" i="67"/>
  <c r="F420" i="67"/>
  <c r="K420" i="67" s="1"/>
  <c r="E422" i="67"/>
  <c r="F422" i="67" s="1"/>
  <c r="K422" i="67" s="1"/>
  <c r="E423" i="67"/>
  <c r="F423" i="67"/>
  <c r="K423" i="67" s="1"/>
  <c r="E424" i="67"/>
  <c r="F424" i="67"/>
  <c r="K424" i="67" s="1"/>
  <c r="E425" i="67"/>
  <c r="F425" i="67"/>
  <c r="K425" i="67" s="1"/>
  <c r="E426" i="67"/>
  <c r="F426" i="67"/>
  <c r="K426" i="67" s="1"/>
  <c r="E427" i="67"/>
  <c r="F427" i="67"/>
  <c r="K427" i="67" s="1"/>
  <c r="E428" i="67"/>
  <c r="F428" i="67"/>
  <c r="K428" i="67" s="1"/>
  <c r="E429" i="67"/>
  <c r="F429" i="67"/>
  <c r="K429" i="67" s="1"/>
  <c r="E430" i="67"/>
  <c r="F430" i="67"/>
  <c r="K430" i="67" s="1"/>
  <c r="E431" i="67"/>
  <c r="F431" i="67"/>
  <c r="K431" i="67" s="1"/>
  <c r="E432" i="67"/>
  <c r="F432" i="67"/>
  <c r="K432" i="67" s="1"/>
  <c r="E433" i="67"/>
  <c r="F433" i="67"/>
  <c r="K433" i="67" s="1"/>
  <c r="E434" i="67"/>
  <c r="F434" i="67"/>
  <c r="K434" i="67" s="1"/>
  <c r="E435" i="67"/>
  <c r="F435" i="67"/>
  <c r="K435" i="67" s="1"/>
  <c r="E436" i="67"/>
  <c r="F436" i="67"/>
  <c r="K436" i="67" s="1"/>
  <c r="E437" i="67"/>
  <c r="F437" i="67"/>
  <c r="K437" i="67" s="1"/>
  <c r="E438" i="67"/>
  <c r="F438" i="67"/>
  <c r="K438" i="67" s="1"/>
  <c r="F439" i="67"/>
  <c r="K439" i="67" s="1"/>
  <c r="F440" i="67"/>
  <c r="K440" i="67" s="1"/>
  <c r="E441" i="67"/>
  <c r="F441" i="67" s="1"/>
  <c r="K441" i="67" s="1"/>
  <c r="E442" i="67"/>
  <c r="F442" i="67"/>
  <c r="K442" i="67" s="1"/>
  <c r="E443" i="67"/>
  <c r="F443" i="67"/>
  <c r="K443" i="67" s="1"/>
  <c r="E445" i="67"/>
  <c r="F445" i="67"/>
  <c r="K445" i="67" s="1"/>
  <c r="E446" i="67"/>
  <c r="F446" i="67" s="1"/>
  <c r="K446" i="67" s="1"/>
  <c r="E447" i="67"/>
  <c r="F447" i="67"/>
  <c r="K447" i="67" s="1"/>
  <c r="E448" i="67"/>
  <c r="F448" i="67"/>
  <c r="K448" i="67" s="1"/>
  <c r="E449" i="67"/>
  <c r="F449" i="67"/>
  <c r="K449" i="67" s="1"/>
  <c r="E450" i="67"/>
  <c r="F450" i="67"/>
  <c r="K450" i="67" s="1"/>
  <c r="E451" i="67"/>
  <c r="F451" i="67"/>
  <c r="K451" i="67" s="1"/>
  <c r="E452" i="67"/>
  <c r="F452" i="67"/>
  <c r="K452" i="67" s="1"/>
  <c r="E454" i="67"/>
  <c r="F454" i="67" s="1"/>
  <c r="E455" i="67"/>
  <c r="F455" i="67"/>
  <c r="K455" i="67" s="1"/>
  <c r="E456" i="67"/>
  <c r="F456" i="67"/>
  <c r="K456" i="67" s="1"/>
  <c r="E457" i="67"/>
  <c r="F457" i="67"/>
  <c r="K457" i="67" s="1"/>
  <c r="E459" i="67"/>
  <c r="F459" i="67"/>
  <c r="K459" i="67" s="1"/>
  <c r="E460" i="67"/>
  <c r="F460" i="67"/>
  <c r="K460" i="67" s="1"/>
  <c r="E461" i="67"/>
  <c r="F461" i="67"/>
  <c r="K461" i="67" s="1"/>
  <c r="E462" i="67"/>
  <c r="F462" i="67"/>
  <c r="K462" i="67" s="1"/>
  <c r="E463" i="67"/>
  <c r="F463" i="67"/>
  <c r="K463" i="67" s="1"/>
  <c r="E464" i="67"/>
  <c r="F464" i="67"/>
  <c r="K464" i="67" s="1"/>
  <c r="E465" i="67"/>
  <c r="F465" i="67"/>
  <c r="K465" i="67" s="1"/>
  <c r="E466" i="67"/>
  <c r="F466" i="67"/>
  <c r="K466" i="67" s="1"/>
  <c r="E467" i="67"/>
  <c r="F467" i="67"/>
  <c r="K467" i="67" s="1"/>
  <c r="E468" i="67"/>
  <c r="F468" i="67"/>
  <c r="K468" i="67" s="1"/>
  <c r="E469" i="67"/>
  <c r="F469" i="67"/>
  <c r="K469" i="67" s="1"/>
  <c r="E470" i="67"/>
  <c r="F470" i="67"/>
  <c r="K470" i="67" s="1"/>
  <c r="E471" i="67"/>
  <c r="F471" i="67"/>
  <c r="K471" i="67" s="1"/>
  <c r="E472" i="67"/>
  <c r="F472" i="67"/>
  <c r="K472" i="67" s="1"/>
  <c r="E473" i="67"/>
  <c r="F473" i="67"/>
  <c r="K473" i="67" s="1"/>
  <c r="E474" i="67"/>
  <c r="F474" i="67"/>
  <c r="K474" i="67" s="1"/>
  <c r="E475" i="67"/>
  <c r="F475" i="67"/>
  <c r="K475" i="67" s="1"/>
  <c r="E476" i="67"/>
  <c r="F476" i="67"/>
  <c r="K476" i="67" s="1"/>
  <c r="E477" i="67"/>
  <c r="F477" i="67"/>
  <c r="K477" i="67" s="1"/>
  <c r="E478" i="67"/>
  <c r="F478" i="67"/>
  <c r="K478" i="67" s="1"/>
  <c r="E479" i="67"/>
  <c r="F479" i="67"/>
  <c r="K479" i="67" s="1"/>
  <c r="E480" i="67"/>
  <c r="F480" i="67"/>
  <c r="K480" i="67" s="1"/>
  <c r="E481" i="67"/>
  <c r="F481" i="67"/>
  <c r="K481" i="67" s="1"/>
  <c r="E482" i="67"/>
  <c r="F482" i="67"/>
  <c r="K482" i="67" s="1"/>
  <c r="E483" i="67"/>
  <c r="F483" i="67"/>
  <c r="K483" i="67" s="1"/>
  <c r="E484" i="67"/>
  <c r="F484" i="67"/>
  <c r="K484" i="67" s="1"/>
  <c r="E485" i="67"/>
  <c r="F485" i="67"/>
  <c r="K485" i="67" s="1"/>
  <c r="E486" i="67"/>
  <c r="F486" i="67"/>
  <c r="K486" i="67" s="1"/>
  <c r="E487" i="67"/>
  <c r="F487" i="67"/>
  <c r="K487" i="67" s="1"/>
  <c r="E488" i="67"/>
  <c r="F488" i="67"/>
  <c r="K488" i="67" s="1"/>
  <c r="E491" i="67"/>
  <c r="F491" i="67"/>
  <c r="K491" i="67" s="1"/>
  <c r="E492" i="67"/>
  <c r="F492" i="67" s="1"/>
  <c r="K492" i="67" s="1"/>
  <c r="E493" i="67"/>
  <c r="F493" i="67" s="1"/>
  <c r="K493" i="67" s="1"/>
  <c r="E494" i="67"/>
  <c r="F494" i="67" s="1"/>
  <c r="K494" i="67" s="1"/>
  <c r="E495" i="67"/>
  <c r="F495" i="67"/>
  <c r="K495" i="67" s="1"/>
  <c r="E496" i="67"/>
  <c r="F496" i="67"/>
  <c r="K496" i="67" s="1"/>
  <c r="E497" i="67"/>
  <c r="F497" i="67"/>
  <c r="K497" i="67" s="1"/>
  <c r="E498" i="67"/>
  <c r="F498" i="67"/>
  <c r="K498" i="67" s="1"/>
  <c r="E499" i="67"/>
  <c r="F499" i="67"/>
  <c r="K499" i="67" s="1"/>
  <c r="E500" i="67"/>
  <c r="F500" i="67"/>
  <c r="K500" i="67" s="1"/>
  <c r="E501" i="67"/>
  <c r="F501" i="67"/>
  <c r="K501" i="67" s="1"/>
  <c r="E502" i="67"/>
  <c r="F502" i="67"/>
  <c r="K502" i="67" s="1"/>
  <c r="E503" i="67"/>
  <c r="F503" i="67"/>
  <c r="K503" i="67" s="1"/>
  <c r="E504" i="67"/>
  <c r="F504" i="67"/>
  <c r="K504" i="67" s="1"/>
  <c r="E505" i="67"/>
  <c r="F505" i="67"/>
  <c r="K505" i="67" s="1"/>
  <c r="E506" i="67"/>
  <c r="F506" i="67"/>
  <c r="K506" i="67" s="1"/>
  <c r="E507" i="67"/>
  <c r="F507" i="67"/>
  <c r="K507" i="67" s="1"/>
  <c r="E508" i="67"/>
  <c r="F508" i="67"/>
  <c r="K508" i="67" s="1"/>
  <c r="E509" i="67"/>
  <c r="F509" i="67"/>
  <c r="K509" i="67" s="1"/>
  <c r="E510" i="67"/>
  <c r="F510" i="67"/>
  <c r="K510" i="67" s="1"/>
  <c r="E511" i="67"/>
  <c r="F511" i="67"/>
  <c r="K511" i="67" s="1"/>
  <c r="E512" i="67"/>
  <c r="F512" i="67"/>
  <c r="K512" i="67" s="1"/>
  <c r="E513" i="67"/>
  <c r="F513" i="67"/>
  <c r="K513" i="67" s="1"/>
  <c r="E514" i="67"/>
  <c r="F514" i="67"/>
  <c r="K514" i="67" s="1"/>
  <c r="E516" i="67"/>
  <c r="F516" i="67" s="1"/>
  <c r="K516" i="67" s="1"/>
  <c r="E517" i="67"/>
  <c r="F517" i="67" s="1"/>
  <c r="K517" i="67" s="1"/>
  <c r="E518" i="67"/>
  <c r="F518" i="67"/>
  <c r="K518" i="67" s="1"/>
  <c r="E519" i="67"/>
  <c r="F519" i="67"/>
  <c r="K519" i="67" s="1"/>
  <c r="E520" i="67"/>
  <c r="F520" i="67"/>
  <c r="K520" i="67" s="1"/>
  <c r="E521" i="67"/>
  <c r="F521" i="67"/>
  <c r="K521" i="67" s="1"/>
  <c r="E522" i="67"/>
  <c r="F522" i="67"/>
  <c r="K522" i="67" s="1"/>
  <c r="E523" i="67"/>
  <c r="F523" i="67"/>
  <c r="K523" i="67" s="1"/>
  <c r="E524" i="67"/>
  <c r="F524" i="67"/>
  <c r="K524" i="67" s="1"/>
  <c r="E525" i="67"/>
  <c r="F525" i="67"/>
  <c r="K525" i="67" s="1"/>
  <c r="E526" i="67"/>
  <c r="F526" i="67"/>
  <c r="K526" i="67" s="1"/>
  <c r="E527" i="67"/>
  <c r="F527" i="67"/>
  <c r="K527" i="67" s="1"/>
  <c r="E528" i="67"/>
  <c r="F528" i="67"/>
  <c r="K528" i="67" s="1"/>
  <c r="E529" i="67"/>
  <c r="F529" i="67"/>
  <c r="K529" i="67" s="1"/>
  <c r="E530" i="67"/>
  <c r="F530" i="67"/>
  <c r="K530" i="67" s="1"/>
  <c r="E532" i="67"/>
  <c r="F532" i="67"/>
  <c r="K532" i="67" s="1"/>
  <c r="E533" i="67"/>
  <c r="F533" i="67"/>
  <c r="K533" i="67" s="1"/>
  <c r="E534" i="67"/>
  <c r="F534" i="67"/>
  <c r="K534" i="67" s="1"/>
  <c r="E535" i="67"/>
  <c r="F535" i="67"/>
  <c r="K535" i="67" s="1"/>
  <c r="E536" i="67"/>
  <c r="F536" i="67"/>
  <c r="K536" i="67" s="1"/>
  <c r="E537" i="67"/>
  <c r="F537" i="67"/>
  <c r="K537" i="67" s="1"/>
  <c r="E538" i="67"/>
  <c r="F538" i="67"/>
  <c r="K538" i="67" s="1"/>
  <c r="E539" i="67"/>
  <c r="F539" i="67"/>
  <c r="K539" i="67" s="1"/>
  <c r="E540" i="67"/>
  <c r="F540" i="67"/>
  <c r="K540" i="67" s="1"/>
  <c r="E541" i="67"/>
  <c r="F541" i="67"/>
  <c r="K541" i="67" s="1"/>
  <c r="E542" i="67"/>
  <c r="F542" i="67"/>
  <c r="K542" i="67" s="1"/>
  <c r="E543" i="67"/>
  <c r="F543" i="67"/>
  <c r="K543" i="67" s="1"/>
  <c r="E544" i="67"/>
  <c r="F544" i="67"/>
  <c r="K544" i="67" s="1"/>
  <c r="E545" i="67"/>
  <c r="F545" i="67"/>
  <c r="K545" i="67" s="1"/>
  <c r="E546" i="67"/>
  <c r="F546" i="67"/>
  <c r="K546" i="67" s="1"/>
  <c r="E547" i="67"/>
  <c r="F547" i="67"/>
  <c r="K547" i="67" s="1"/>
  <c r="E548" i="67"/>
  <c r="F548" i="67"/>
  <c r="K548" i="67" s="1"/>
  <c r="E549" i="67"/>
  <c r="F549" i="67"/>
  <c r="K549" i="67" s="1"/>
  <c r="E550" i="67"/>
  <c r="F550" i="67"/>
  <c r="K550" i="67" s="1"/>
  <c r="E551" i="67"/>
  <c r="F551" i="67"/>
  <c r="K551" i="67" s="1"/>
  <c r="E552" i="67"/>
  <c r="F552" i="67"/>
  <c r="K552" i="67" s="1"/>
  <c r="E553" i="67"/>
  <c r="F553" i="67"/>
  <c r="K553" i="67" s="1"/>
  <c r="E554" i="67"/>
  <c r="F554" i="67"/>
  <c r="K554" i="67" s="1"/>
  <c r="E555" i="67"/>
  <c r="F555" i="67"/>
  <c r="K555" i="67" s="1"/>
  <c r="E556" i="67"/>
  <c r="F556" i="67"/>
  <c r="K556" i="67" s="1"/>
  <c r="E557" i="67"/>
  <c r="F557" i="67"/>
  <c r="K557" i="67" s="1"/>
  <c r="E558" i="67"/>
  <c r="F558" i="67"/>
  <c r="K558" i="67" s="1"/>
  <c r="E559" i="67"/>
  <c r="F559" i="67"/>
  <c r="K559" i="67" s="1"/>
  <c r="E560" i="67"/>
  <c r="F560" i="67"/>
  <c r="K560" i="67" s="1"/>
  <c r="E561" i="67"/>
  <c r="F561" i="67"/>
  <c r="K561" i="67" s="1"/>
  <c r="E564" i="67"/>
  <c r="F564" i="67"/>
  <c r="K564" i="67" s="1"/>
  <c r="E565" i="67"/>
  <c r="F565" i="67"/>
  <c r="K565" i="67" s="1"/>
  <c r="E566" i="67"/>
  <c r="F566" i="67"/>
  <c r="K566" i="67" s="1"/>
  <c r="E567" i="67"/>
  <c r="F567" i="67"/>
  <c r="K567" i="67" s="1"/>
  <c r="E568" i="67"/>
  <c r="F568" i="67"/>
  <c r="K568" i="67" s="1"/>
  <c r="E569" i="67"/>
  <c r="F569" i="67"/>
  <c r="K569" i="67" s="1"/>
  <c r="E570" i="67"/>
  <c r="F570" i="67"/>
  <c r="K570" i="67" s="1"/>
  <c r="E571" i="67"/>
  <c r="F571" i="67"/>
  <c r="K571" i="67" s="1"/>
  <c r="E572" i="67"/>
  <c r="F572" i="67"/>
  <c r="K572" i="67" s="1"/>
  <c r="E573" i="67"/>
  <c r="F573" i="67"/>
  <c r="K573" i="67" s="1"/>
  <c r="E574" i="67"/>
  <c r="F574" i="67"/>
  <c r="K574" i="67" s="1"/>
  <c r="E575" i="67"/>
  <c r="F575" i="67"/>
  <c r="K575" i="67" s="1"/>
  <c r="E576" i="67"/>
  <c r="F576" i="67"/>
  <c r="K576" i="67" s="1"/>
  <c r="E577" i="67"/>
  <c r="F577" i="67"/>
  <c r="K577" i="67" s="1"/>
  <c r="E578" i="67"/>
  <c r="F578" i="67"/>
  <c r="K578" i="67" s="1"/>
  <c r="E579" i="67"/>
  <c r="F579" i="67"/>
  <c r="K579" i="67" s="1"/>
  <c r="E580" i="67"/>
  <c r="F580" i="67"/>
  <c r="K580" i="67" s="1"/>
  <c r="E581" i="67"/>
  <c r="F581" i="67"/>
  <c r="K581" i="67" s="1"/>
  <c r="E582" i="67"/>
  <c r="F582" i="67"/>
  <c r="K582" i="67" s="1"/>
  <c r="E583" i="67"/>
  <c r="F583" i="67"/>
  <c r="K583" i="67" s="1"/>
  <c r="E584" i="67"/>
  <c r="F584" i="67"/>
  <c r="K584" i="67" s="1"/>
  <c r="E585" i="67"/>
  <c r="F585" i="67"/>
  <c r="K585" i="67" s="1"/>
  <c r="E586" i="67"/>
  <c r="F586" i="67"/>
  <c r="K586" i="67" s="1"/>
  <c r="E587" i="67"/>
  <c r="F587" i="67"/>
  <c r="K587" i="67" s="1"/>
  <c r="E588" i="67"/>
  <c r="F588" i="67"/>
  <c r="K588" i="67" s="1"/>
  <c r="E589" i="67"/>
  <c r="F589" i="67"/>
  <c r="K589" i="67" s="1"/>
  <c r="E590" i="67"/>
  <c r="F590" i="67"/>
  <c r="K590" i="67" s="1"/>
  <c r="E591" i="67"/>
  <c r="F591" i="67"/>
  <c r="K591" i="67" s="1"/>
  <c r="E592" i="67"/>
  <c r="F592" i="67"/>
  <c r="K592" i="67" s="1"/>
  <c r="E593" i="67"/>
  <c r="F593" i="67"/>
  <c r="K593" i="67" s="1"/>
  <c r="E594" i="67"/>
  <c r="F594" i="67"/>
  <c r="K594" i="67" s="1"/>
  <c r="E595" i="67"/>
  <c r="F595" i="67"/>
  <c r="K595" i="67" s="1"/>
  <c r="K596" i="67"/>
  <c r="B2" i="16"/>
  <c r="I2" i="16"/>
  <c r="B3" i="16"/>
  <c r="B4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E10" i="64"/>
  <c r="F10" i="64"/>
  <c r="K10" i="64" s="1"/>
  <c r="E11" i="64"/>
  <c r="F11" i="64"/>
  <c r="E12" i="64"/>
  <c r="F12" i="64"/>
  <c r="K12" i="64" s="1"/>
  <c r="E13" i="64"/>
  <c r="F13" i="64"/>
  <c r="K13" i="64" s="1"/>
  <c r="E14" i="64"/>
  <c r="F14" i="64"/>
  <c r="K14" i="64" s="1"/>
  <c r="E16" i="64"/>
  <c r="F16" i="64"/>
  <c r="K16" i="64" s="1"/>
  <c r="E17" i="64"/>
  <c r="F17" i="64"/>
  <c r="K17" i="64" s="1"/>
  <c r="E19" i="64"/>
  <c r="F19" i="64"/>
  <c r="E20" i="64"/>
  <c r="F20" i="64"/>
  <c r="K20" i="64" s="1"/>
  <c r="E21" i="64"/>
  <c r="F21" i="64"/>
  <c r="K21" i="64" s="1"/>
  <c r="E23" i="64"/>
  <c r="F23" i="64"/>
  <c r="K23" i="64" s="1"/>
  <c r="E24" i="64"/>
  <c r="F24" i="64"/>
  <c r="K24" i="64" s="1"/>
  <c r="E25" i="64"/>
  <c r="F25" i="64"/>
  <c r="K25" i="64" s="1"/>
  <c r="E26" i="64"/>
  <c r="F26" i="64"/>
  <c r="K26" i="64" s="1"/>
  <c r="E29" i="64"/>
  <c r="F29" i="64"/>
  <c r="K29" i="64" s="1"/>
  <c r="E30" i="64"/>
  <c r="F30" i="64"/>
  <c r="K30" i="64" s="1"/>
  <c r="E31" i="64"/>
  <c r="F31" i="64"/>
  <c r="K31" i="64" s="1"/>
  <c r="E33" i="64"/>
  <c r="F33" i="64" s="1"/>
  <c r="K33" i="64" s="1"/>
  <c r="E34" i="64"/>
  <c r="F34" i="64"/>
  <c r="K34" i="64" s="1"/>
  <c r="E35" i="64"/>
  <c r="F35" i="64"/>
  <c r="K35" i="64" s="1"/>
  <c r="E36" i="64"/>
  <c r="F36" i="64"/>
  <c r="K36" i="64" s="1"/>
  <c r="E37" i="64"/>
  <c r="F37" i="64"/>
  <c r="K37" i="64" s="1"/>
  <c r="E38" i="64"/>
  <c r="F38" i="64"/>
  <c r="K38" i="64" s="1"/>
  <c r="E39" i="64"/>
  <c r="F39" i="64"/>
  <c r="K39" i="64" s="1"/>
  <c r="E40" i="64"/>
  <c r="F40" i="64"/>
  <c r="K40" i="64" s="1"/>
  <c r="E41" i="64"/>
  <c r="F41" i="64"/>
  <c r="K41" i="64" s="1"/>
  <c r="E42" i="64"/>
  <c r="F42" i="64"/>
  <c r="K42" i="64" s="1"/>
  <c r="E43" i="64"/>
  <c r="F43" i="64"/>
  <c r="K43" i="64" s="1"/>
  <c r="E44" i="64"/>
  <c r="F44" i="64"/>
  <c r="K44" i="64" s="1"/>
  <c r="E45" i="64"/>
  <c r="F45" i="64"/>
  <c r="K45" i="64" s="1"/>
  <c r="E46" i="64"/>
  <c r="F46" i="64"/>
  <c r="K46" i="64" s="1"/>
  <c r="E47" i="64"/>
  <c r="F47" i="64"/>
  <c r="K47" i="64" s="1"/>
  <c r="E48" i="64"/>
  <c r="F48" i="64"/>
  <c r="K48" i="64" s="1"/>
  <c r="E49" i="64"/>
  <c r="F49" i="64"/>
  <c r="K49" i="64" s="1"/>
  <c r="E50" i="64"/>
  <c r="F50" i="64"/>
  <c r="K50" i="64" s="1"/>
  <c r="E51" i="64"/>
  <c r="F51" i="64"/>
  <c r="K51" i="64" s="1"/>
  <c r="E52" i="64"/>
  <c r="F52" i="64"/>
  <c r="K52" i="64" s="1"/>
  <c r="E53" i="64"/>
  <c r="F53" i="64"/>
  <c r="K53" i="64" s="1"/>
  <c r="E54" i="64"/>
  <c r="F54" i="64"/>
  <c r="K54" i="64" s="1"/>
  <c r="E55" i="64"/>
  <c r="F55" i="64"/>
  <c r="K55" i="64" s="1"/>
  <c r="E56" i="64"/>
  <c r="F56" i="64"/>
  <c r="K56" i="64" s="1"/>
  <c r="E57" i="64"/>
  <c r="F57" i="64"/>
  <c r="K57" i="64" s="1"/>
  <c r="E58" i="64"/>
  <c r="F58" i="64"/>
  <c r="K58" i="64" s="1"/>
  <c r="E59" i="64"/>
  <c r="F59" i="64"/>
  <c r="K59" i="64" s="1"/>
  <c r="E60" i="64"/>
  <c r="F60" i="64"/>
  <c r="K60" i="64" s="1"/>
  <c r="E61" i="64"/>
  <c r="F61" i="64"/>
  <c r="K61" i="64" s="1"/>
  <c r="E62" i="64"/>
  <c r="F62" i="64"/>
  <c r="K62" i="64" s="1"/>
  <c r="E63" i="64"/>
  <c r="F63" i="64"/>
  <c r="K63" i="64" s="1"/>
  <c r="E64" i="64"/>
  <c r="F64" i="64"/>
  <c r="K64" i="64" s="1"/>
  <c r="E65" i="64"/>
  <c r="F65" i="64"/>
  <c r="K65" i="64" s="1"/>
  <c r="E66" i="64"/>
  <c r="F66" i="64"/>
  <c r="K66" i="64" s="1"/>
  <c r="E67" i="64"/>
  <c r="F67" i="64"/>
  <c r="K67" i="64" s="1"/>
  <c r="E68" i="64"/>
  <c r="F68" i="64"/>
  <c r="K68" i="64" s="1"/>
  <c r="E69" i="64"/>
  <c r="F69" i="64"/>
  <c r="K69" i="64" s="1"/>
  <c r="E70" i="64"/>
  <c r="F70" i="64"/>
  <c r="K70" i="64" s="1"/>
  <c r="E72" i="64"/>
  <c r="F72" i="64"/>
  <c r="K72" i="64" s="1"/>
  <c r="E73" i="64"/>
  <c r="F73" i="64"/>
  <c r="K73" i="64" s="1"/>
  <c r="E74" i="64"/>
  <c r="F74" i="64"/>
  <c r="K74" i="64" s="1"/>
  <c r="E75" i="64"/>
  <c r="F75" i="64"/>
  <c r="K75" i="64" s="1"/>
  <c r="E76" i="64"/>
  <c r="F76" i="64"/>
  <c r="K76" i="64" s="1"/>
  <c r="E77" i="64"/>
  <c r="F77" i="64"/>
  <c r="K77" i="64" s="1"/>
  <c r="E78" i="64"/>
  <c r="F78" i="64"/>
  <c r="K78" i="64" s="1"/>
  <c r="E79" i="64"/>
  <c r="F79" i="64"/>
  <c r="K79" i="64" s="1"/>
  <c r="E80" i="64"/>
  <c r="F80" i="64"/>
  <c r="K80" i="64" s="1"/>
  <c r="E81" i="64"/>
  <c r="F81" i="64"/>
  <c r="K81" i="64" s="1"/>
  <c r="E84" i="64"/>
  <c r="F84" i="64"/>
  <c r="K84" i="64" s="1"/>
  <c r="E85" i="64"/>
  <c r="F85" i="64"/>
  <c r="E86" i="64"/>
  <c r="F86" i="64"/>
  <c r="K86" i="64" s="1"/>
  <c r="E87" i="64"/>
  <c r="F87" i="64"/>
  <c r="K87" i="64" s="1"/>
  <c r="E88" i="64"/>
  <c r="F88" i="64"/>
  <c r="K88" i="64" s="1"/>
  <c r="E89" i="64"/>
  <c r="F89" i="64"/>
  <c r="K89" i="64" s="1"/>
  <c r="E90" i="64"/>
  <c r="F90" i="64" s="1"/>
  <c r="K90" i="64" s="1"/>
  <c r="E91" i="64"/>
  <c r="F91" i="64"/>
  <c r="K91" i="64" s="1"/>
  <c r="E92" i="64"/>
  <c r="F92" i="64"/>
  <c r="K92" i="64" s="1"/>
  <c r="E93" i="64"/>
  <c r="F93" i="64"/>
  <c r="K93" i="64" s="1"/>
  <c r="E94" i="64"/>
  <c r="F94" i="64"/>
  <c r="K94" i="64" s="1"/>
  <c r="E95" i="64"/>
  <c r="F95" i="64" s="1"/>
  <c r="K95" i="64" s="1"/>
  <c r="E96" i="64"/>
  <c r="F96" i="64" s="1"/>
  <c r="K96" i="64" s="1"/>
  <c r="E97" i="64"/>
  <c r="F97" i="64"/>
  <c r="K97" i="64" s="1"/>
  <c r="E98" i="64"/>
  <c r="F98" i="64"/>
  <c r="K98" i="64" s="1"/>
  <c r="E99" i="64"/>
  <c r="F99" i="64"/>
  <c r="K99" i="64" s="1"/>
  <c r="E100" i="64"/>
  <c r="F100" i="64"/>
  <c r="K100" i="64" s="1"/>
  <c r="E102" i="64"/>
  <c r="F102" i="64" s="1"/>
  <c r="K102" i="64" s="1"/>
  <c r="E103" i="64"/>
  <c r="F103" i="64"/>
  <c r="K103" i="64" s="1"/>
  <c r="E104" i="64"/>
  <c r="F104" i="64"/>
  <c r="K104" i="64" s="1"/>
  <c r="E105" i="64"/>
  <c r="F105" i="64"/>
  <c r="K105" i="64" s="1"/>
  <c r="E106" i="64"/>
  <c r="F106" i="64"/>
  <c r="K106" i="64" s="1"/>
  <c r="E107" i="64"/>
  <c r="F107" i="64"/>
  <c r="K107" i="64" s="1"/>
  <c r="E108" i="64"/>
  <c r="F108" i="64"/>
  <c r="K108" i="64" s="1"/>
  <c r="E109" i="64"/>
  <c r="F109" i="64"/>
  <c r="K109" i="64" s="1"/>
  <c r="E110" i="64"/>
  <c r="F110" i="64"/>
  <c r="K110" i="64" s="1"/>
  <c r="E111" i="64"/>
  <c r="F111" i="64"/>
  <c r="K111" i="64" s="1"/>
  <c r="E112" i="64"/>
  <c r="F112" i="64"/>
  <c r="K112" i="64" s="1"/>
  <c r="E113" i="64"/>
  <c r="F113" i="64"/>
  <c r="K113" i="64" s="1"/>
  <c r="E114" i="64"/>
  <c r="F114" i="64"/>
  <c r="K114" i="64" s="1"/>
  <c r="E115" i="64"/>
  <c r="F115" i="64"/>
  <c r="K115" i="64" s="1"/>
  <c r="E116" i="64"/>
  <c r="F116" i="64"/>
  <c r="K116" i="64" s="1"/>
  <c r="E117" i="64"/>
  <c r="F117" i="64"/>
  <c r="K117" i="64" s="1"/>
  <c r="E118" i="64"/>
  <c r="F118" i="64"/>
  <c r="K118" i="64" s="1"/>
  <c r="E119" i="64"/>
  <c r="F119" i="64"/>
  <c r="K119" i="64" s="1"/>
  <c r="E120" i="64"/>
  <c r="F120" i="64"/>
  <c r="K120" i="64" s="1"/>
  <c r="E121" i="64"/>
  <c r="F121" i="64"/>
  <c r="K121" i="64" s="1"/>
  <c r="E122" i="64"/>
  <c r="F122" i="64"/>
  <c r="K122" i="64" s="1"/>
  <c r="E123" i="64"/>
  <c r="F123" i="64"/>
  <c r="K123" i="64" s="1"/>
  <c r="E124" i="64"/>
  <c r="F124" i="64"/>
  <c r="K124" i="64" s="1"/>
  <c r="E125" i="64"/>
  <c r="F125" i="64"/>
  <c r="K125" i="64" s="1"/>
  <c r="E126" i="64"/>
  <c r="F126" i="64"/>
  <c r="K126" i="64" s="1"/>
  <c r="E127" i="64"/>
  <c r="F127" i="64"/>
  <c r="K127" i="64" s="1"/>
  <c r="E128" i="64"/>
  <c r="F128" i="64"/>
  <c r="K128" i="64" s="1"/>
  <c r="E129" i="64"/>
  <c r="F129" i="64"/>
  <c r="K129" i="64" s="1"/>
  <c r="E130" i="64"/>
  <c r="F130" i="64"/>
  <c r="K130" i="64" s="1"/>
  <c r="E131" i="64"/>
  <c r="F131" i="64"/>
  <c r="K131" i="64" s="1"/>
  <c r="E132" i="64"/>
  <c r="F132" i="64"/>
  <c r="K132" i="64" s="1"/>
  <c r="E133" i="64"/>
  <c r="F133" i="64"/>
  <c r="K133" i="64" s="1"/>
  <c r="E134" i="64"/>
  <c r="F134" i="64"/>
  <c r="K134" i="64" s="1"/>
  <c r="E135" i="64"/>
  <c r="F135" i="64"/>
  <c r="K135" i="64" s="1"/>
  <c r="E136" i="64"/>
  <c r="F136" i="64"/>
  <c r="K136" i="64" s="1"/>
  <c r="E137" i="64"/>
  <c r="F137" i="64"/>
  <c r="K137" i="64" s="1"/>
  <c r="E138" i="64"/>
  <c r="F138" i="64"/>
  <c r="K138" i="64" s="1"/>
  <c r="E139" i="64"/>
  <c r="F139" i="64"/>
  <c r="K139" i="64" s="1"/>
  <c r="E140" i="64"/>
  <c r="F140" i="64"/>
  <c r="K140" i="64" s="1"/>
  <c r="E141" i="64"/>
  <c r="F141" i="64"/>
  <c r="K141" i="64" s="1"/>
  <c r="E142" i="64"/>
  <c r="F142" i="64"/>
  <c r="K142" i="64" s="1"/>
  <c r="E143" i="64"/>
  <c r="F143" i="64"/>
  <c r="K143" i="64" s="1"/>
  <c r="E144" i="64"/>
  <c r="F144" i="64"/>
  <c r="K144" i="64" s="1"/>
  <c r="E145" i="64"/>
  <c r="F145" i="64"/>
  <c r="K145" i="64" s="1"/>
  <c r="E146" i="64"/>
  <c r="F146" i="64"/>
  <c r="K146" i="64" s="1"/>
  <c r="E147" i="64"/>
  <c r="F147" i="64"/>
  <c r="K147" i="64" s="1"/>
  <c r="E148" i="64"/>
  <c r="F148" i="64"/>
  <c r="K148" i="64" s="1"/>
  <c r="E149" i="64"/>
  <c r="F149" i="64"/>
  <c r="K149" i="64" s="1"/>
  <c r="E150" i="64"/>
  <c r="F150" i="64"/>
  <c r="K150" i="64" s="1"/>
  <c r="E151" i="64"/>
  <c r="F151" i="64"/>
  <c r="K151" i="64" s="1"/>
  <c r="E152" i="64"/>
  <c r="F152" i="64"/>
  <c r="K152" i="64" s="1"/>
  <c r="E153" i="64"/>
  <c r="F153" i="64"/>
  <c r="K153" i="64" s="1"/>
  <c r="E154" i="64"/>
  <c r="F154" i="64"/>
  <c r="K154" i="64" s="1"/>
  <c r="E155" i="64"/>
  <c r="F155" i="64"/>
  <c r="K155" i="64" s="1"/>
  <c r="E156" i="64"/>
  <c r="F156" i="64"/>
  <c r="K156" i="64" s="1"/>
  <c r="E157" i="64"/>
  <c r="F157" i="64"/>
  <c r="K157" i="64" s="1"/>
  <c r="E158" i="64"/>
  <c r="F158" i="64"/>
  <c r="K158" i="64" s="1"/>
  <c r="E159" i="64"/>
  <c r="F159" i="64"/>
  <c r="K159" i="64" s="1"/>
  <c r="E160" i="64"/>
  <c r="F160" i="64"/>
  <c r="K160" i="64" s="1"/>
  <c r="E161" i="64"/>
  <c r="F161" i="64"/>
  <c r="K161" i="64" s="1"/>
  <c r="E162" i="64"/>
  <c r="F162" i="64"/>
  <c r="K162" i="64" s="1"/>
  <c r="E163" i="64"/>
  <c r="F163" i="64"/>
  <c r="K163" i="64" s="1"/>
  <c r="E164" i="64"/>
  <c r="F164" i="64"/>
  <c r="K164" i="64" s="1"/>
  <c r="E165" i="64"/>
  <c r="F165" i="64"/>
  <c r="K165" i="64" s="1"/>
  <c r="E166" i="64"/>
  <c r="F166" i="64"/>
  <c r="K166" i="64" s="1"/>
  <c r="E167" i="64"/>
  <c r="F167" i="64"/>
  <c r="K167" i="64" s="1"/>
  <c r="E168" i="64"/>
  <c r="F168" i="64"/>
  <c r="K168" i="64" s="1"/>
  <c r="E169" i="64"/>
  <c r="F169" i="64"/>
  <c r="K169" i="64" s="1"/>
  <c r="E170" i="64"/>
  <c r="F170" i="64"/>
  <c r="K170" i="64" s="1"/>
  <c r="E171" i="64"/>
  <c r="F171" i="64"/>
  <c r="K171" i="64" s="1"/>
  <c r="E172" i="64"/>
  <c r="F172" i="64"/>
  <c r="K172" i="64" s="1"/>
  <c r="E173" i="64"/>
  <c r="F173" i="64"/>
  <c r="K173" i="64" s="1"/>
  <c r="E174" i="64"/>
  <c r="F174" i="64"/>
  <c r="K174" i="64" s="1"/>
  <c r="E175" i="64"/>
  <c r="F175" i="64"/>
  <c r="K175" i="64" s="1"/>
  <c r="E176" i="64"/>
  <c r="F176" i="64"/>
  <c r="K176" i="64" s="1"/>
  <c r="E177" i="64"/>
  <c r="F177" i="64"/>
  <c r="K177" i="64" s="1"/>
  <c r="E178" i="64"/>
  <c r="F178" i="64"/>
  <c r="K178" i="64" s="1"/>
  <c r="E179" i="64"/>
  <c r="F179" i="64"/>
  <c r="K179" i="64" s="1"/>
  <c r="E180" i="64"/>
  <c r="F180" i="64"/>
  <c r="E181" i="64"/>
  <c r="F181" i="64"/>
  <c r="E182" i="64"/>
  <c r="F182" i="64"/>
  <c r="E183" i="64"/>
  <c r="F183" i="64"/>
  <c r="E184" i="64"/>
  <c r="F184" i="64"/>
  <c r="E185" i="64"/>
  <c r="F185" i="64"/>
  <c r="E187" i="64"/>
  <c r="F187" i="64" s="1"/>
  <c r="K187" i="64" s="1"/>
  <c r="E188" i="64"/>
  <c r="F188" i="64"/>
  <c r="K188" i="64" s="1"/>
  <c r="E189" i="64"/>
  <c r="F189" i="64"/>
  <c r="K189" i="64" s="1"/>
  <c r="E190" i="64"/>
  <c r="F190" i="64"/>
  <c r="K190" i="64" s="1"/>
  <c r="E191" i="64"/>
  <c r="F191" i="64"/>
  <c r="K191" i="64" s="1"/>
  <c r="E192" i="64"/>
  <c r="F192" i="64"/>
  <c r="K192" i="64" s="1"/>
  <c r="E193" i="64"/>
  <c r="F193" i="64"/>
  <c r="K193" i="64" s="1"/>
  <c r="E194" i="64"/>
  <c r="F194" i="64"/>
  <c r="K194" i="64" s="1"/>
  <c r="E195" i="64"/>
  <c r="F195" i="64"/>
  <c r="K195" i="64" s="1"/>
  <c r="E196" i="64"/>
  <c r="F196" i="64"/>
  <c r="K196" i="64" s="1"/>
  <c r="E197" i="64"/>
  <c r="F197" i="64"/>
  <c r="K197" i="64" s="1"/>
  <c r="E198" i="64"/>
  <c r="F198" i="64"/>
  <c r="K198" i="64" s="1"/>
  <c r="E199" i="64"/>
  <c r="F199" i="64" s="1"/>
  <c r="K199" i="64" s="1"/>
  <c r="E202" i="64"/>
  <c r="F202" i="64" s="1"/>
  <c r="K202" i="64" s="1"/>
  <c r="E203" i="64"/>
  <c r="F203" i="64"/>
  <c r="K203" i="64" s="1"/>
  <c r="E204" i="64"/>
  <c r="F204" i="64" s="1"/>
  <c r="K204" i="64" s="1"/>
  <c r="E205" i="64"/>
  <c r="F205" i="64" s="1"/>
  <c r="K205" i="64" s="1"/>
  <c r="E206" i="64"/>
  <c r="F206" i="64"/>
  <c r="K206" i="64" s="1"/>
  <c r="E207" i="64"/>
  <c r="F207" i="64"/>
  <c r="K207" i="64" s="1"/>
  <c r="E208" i="64"/>
  <c r="F208" i="64"/>
  <c r="K208" i="64" s="1"/>
  <c r="E209" i="64"/>
  <c r="F209" i="64"/>
  <c r="K209" i="64" s="1"/>
  <c r="E210" i="64"/>
  <c r="F210" i="64"/>
  <c r="K210" i="64" s="1"/>
  <c r="E211" i="64"/>
  <c r="F211" i="64"/>
  <c r="K211" i="64" s="1"/>
  <c r="E212" i="64"/>
  <c r="F212" i="64"/>
  <c r="K212" i="64" s="1"/>
  <c r="E213" i="64"/>
  <c r="F213" i="64"/>
  <c r="K213" i="64" s="1"/>
  <c r="E214" i="64"/>
  <c r="F214" i="64"/>
  <c r="K214" i="64" s="1"/>
  <c r="E215" i="64"/>
  <c r="F215" i="64"/>
  <c r="K215" i="64" s="1"/>
  <c r="E216" i="64"/>
  <c r="F216" i="64"/>
  <c r="K216" i="64" s="1"/>
  <c r="E217" i="64"/>
  <c r="F217" i="64"/>
  <c r="K217" i="64" s="1"/>
  <c r="E218" i="64"/>
  <c r="F218" i="64"/>
  <c r="K218" i="64" s="1"/>
  <c r="E219" i="64"/>
  <c r="F219" i="64"/>
  <c r="K219" i="64" s="1"/>
  <c r="E220" i="64"/>
  <c r="F220" i="64"/>
  <c r="K220" i="64" s="1"/>
  <c r="E221" i="64"/>
  <c r="F221" i="64"/>
  <c r="K221" i="64" s="1"/>
  <c r="E222" i="64"/>
  <c r="F222" i="64"/>
  <c r="K222" i="64" s="1"/>
  <c r="E223" i="64"/>
  <c r="F223" i="64"/>
  <c r="K223" i="64" s="1"/>
  <c r="E224" i="64"/>
  <c r="F224" i="64"/>
  <c r="K224" i="64" s="1"/>
  <c r="E225" i="64"/>
  <c r="F225" i="64"/>
  <c r="K225" i="64" s="1"/>
  <c r="E226" i="64"/>
  <c r="F226" i="64"/>
  <c r="K226" i="64" s="1"/>
  <c r="E227" i="64"/>
  <c r="F227" i="64"/>
  <c r="K227" i="64" s="1"/>
  <c r="E228" i="64"/>
  <c r="F228" i="64"/>
  <c r="K228" i="64" s="1"/>
  <c r="E230" i="64"/>
  <c r="F230" i="64"/>
  <c r="K230" i="64" s="1"/>
  <c r="E231" i="64"/>
  <c r="F231" i="64"/>
  <c r="K231" i="64" s="1"/>
  <c r="E232" i="64"/>
  <c r="F232" i="64"/>
  <c r="K232" i="64" s="1"/>
  <c r="E233" i="64"/>
  <c r="F233" i="64"/>
  <c r="K233" i="64" s="1"/>
  <c r="E235" i="64"/>
  <c r="F235" i="64"/>
  <c r="K235" i="64" s="1"/>
  <c r="E236" i="64"/>
  <c r="F236" i="64"/>
  <c r="K236" i="64" s="1"/>
  <c r="E237" i="64"/>
  <c r="F237" i="64"/>
  <c r="K237" i="64" s="1"/>
  <c r="E238" i="64"/>
  <c r="F238" i="64"/>
  <c r="K238" i="64" s="1"/>
  <c r="E239" i="64"/>
  <c r="F239" i="64"/>
  <c r="K239" i="64" s="1"/>
  <c r="E240" i="64"/>
  <c r="F240" i="64"/>
  <c r="K240" i="64" s="1"/>
  <c r="E241" i="64"/>
  <c r="F241" i="64"/>
  <c r="K241" i="64" s="1"/>
  <c r="E243" i="64"/>
  <c r="F243" i="64"/>
  <c r="K243" i="64" s="1"/>
  <c r="E244" i="64"/>
  <c r="F244" i="64"/>
  <c r="K244" i="64" s="1"/>
  <c r="E245" i="64"/>
  <c r="F245" i="64"/>
  <c r="K245" i="64" s="1"/>
  <c r="E246" i="64"/>
  <c r="F246" i="64"/>
  <c r="K246" i="64" s="1"/>
  <c r="E247" i="64"/>
  <c r="F247" i="64"/>
  <c r="K247" i="64" s="1"/>
  <c r="E248" i="64"/>
  <c r="F248" i="64"/>
  <c r="K248" i="64" s="1"/>
  <c r="E249" i="64"/>
  <c r="F249" i="64"/>
  <c r="K249" i="64" s="1"/>
  <c r="E250" i="64"/>
  <c r="F250" i="64"/>
  <c r="K250" i="64" s="1"/>
  <c r="E251" i="64"/>
  <c r="F251" i="64"/>
  <c r="K251" i="64" s="1"/>
  <c r="E252" i="64"/>
  <c r="F252" i="64"/>
  <c r="K252" i="64" s="1"/>
  <c r="E253" i="64"/>
  <c r="F253" i="64"/>
  <c r="K253" i="64" s="1"/>
  <c r="E254" i="64"/>
  <c r="F254" i="64"/>
  <c r="K254" i="64" s="1"/>
  <c r="E255" i="64"/>
  <c r="F255" i="64"/>
  <c r="K255" i="64" s="1"/>
  <c r="E256" i="64"/>
  <c r="F256" i="64"/>
  <c r="K256" i="64" s="1"/>
  <c r="E257" i="64"/>
  <c r="F257" i="64"/>
  <c r="K257" i="64" s="1"/>
  <c r="E258" i="64"/>
  <c r="F258" i="64"/>
  <c r="K258" i="64" s="1"/>
  <c r="E259" i="64"/>
  <c r="F259" i="64"/>
  <c r="K259" i="64" s="1"/>
  <c r="E260" i="64"/>
  <c r="F260" i="64"/>
  <c r="K260" i="64" s="1"/>
  <c r="E261" i="64"/>
  <c r="F261" i="64"/>
  <c r="K261" i="64" s="1"/>
  <c r="E262" i="64"/>
  <c r="F262" i="64"/>
  <c r="K262" i="64" s="1"/>
  <c r="E263" i="64"/>
  <c r="F263" i="64"/>
  <c r="K263" i="64" s="1"/>
  <c r="E264" i="64"/>
  <c r="F264" i="64"/>
  <c r="K264" i="64" s="1"/>
  <c r="E265" i="64"/>
  <c r="F265" i="64"/>
  <c r="K265" i="64" s="1"/>
  <c r="E268" i="64"/>
  <c r="F268" i="64"/>
  <c r="K268" i="64" s="1"/>
  <c r="E269" i="64"/>
  <c r="F269" i="64" s="1"/>
  <c r="K269" i="64" s="1"/>
  <c r="E270" i="64"/>
  <c r="F270" i="64"/>
  <c r="K270" i="64" s="1"/>
  <c r="E271" i="64"/>
  <c r="F271" i="64"/>
  <c r="K271" i="64" s="1"/>
  <c r="E272" i="64"/>
  <c r="F272" i="64"/>
  <c r="K272" i="64" s="1"/>
  <c r="E273" i="64"/>
  <c r="F273" i="64"/>
  <c r="K273" i="64" s="1"/>
  <c r="E274" i="64"/>
  <c r="F274" i="64"/>
  <c r="K274" i="64" s="1"/>
  <c r="E275" i="64"/>
  <c r="F275" i="64"/>
  <c r="K275" i="64" s="1"/>
  <c r="E276" i="64"/>
  <c r="F276" i="64"/>
  <c r="K276" i="64" s="1"/>
  <c r="E277" i="64"/>
  <c r="F277" i="64"/>
  <c r="K277" i="64" s="1"/>
  <c r="E279" i="64"/>
  <c r="F279" i="64"/>
  <c r="K279" i="64" s="1"/>
  <c r="E280" i="64"/>
  <c r="F280" i="64"/>
  <c r="K280" i="64" s="1"/>
  <c r="E281" i="64"/>
  <c r="F281" i="64"/>
  <c r="K281" i="64" s="1"/>
  <c r="E282" i="64"/>
  <c r="F282" i="64"/>
  <c r="K282" i="64" s="1"/>
  <c r="E283" i="64"/>
  <c r="F283" i="64"/>
  <c r="K283" i="64" s="1"/>
  <c r="E284" i="64"/>
  <c r="F284" i="64"/>
  <c r="K284" i="64" s="1"/>
  <c r="E285" i="64"/>
  <c r="F285" i="64"/>
  <c r="K285" i="64" s="1"/>
  <c r="E286" i="64"/>
  <c r="F286" i="64"/>
  <c r="K286" i="64" s="1"/>
  <c r="E287" i="64"/>
  <c r="F287" i="64"/>
  <c r="K287" i="64" s="1"/>
  <c r="E288" i="64"/>
  <c r="F288" i="64"/>
  <c r="K288" i="64" s="1"/>
  <c r="E289" i="64"/>
  <c r="F289" i="64"/>
  <c r="K289" i="64" s="1"/>
  <c r="E290" i="64"/>
  <c r="F290" i="64"/>
  <c r="K290" i="64" s="1"/>
  <c r="E292" i="64"/>
  <c r="F292" i="64"/>
  <c r="K292" i="64" s="1"/>
  <c r="E293" i="64"/>
  <c r="F293" i="64"/>
  <c r="K293" i="64" s="1"/>
  <c r="E294" i="64"/>
  <c r="F294" i="64" s="1"/>
  <c r="K294" i="64" s="1"/>
  <c r="E295" i="64"/>
  <c r="F295" i="64"/>
  <c r="K295" i="64" s="1"/>
  <c r="E296" i="64"/>
  <c r="F296" i="64"/>
  <c r="K296" i="64" s="1"/>
  <c r="E297" i="64"/>
  <c r="F297" i="64"/>
  <c r="K297" i="64" s="1"/>
  <c r="E298" i="64"/>
  <c r="F298" i="64"/>
  <c r="K298" i="64" s="1"/>
  <c r="E299" i="64"/>
  <c r="F299" i="64"/>
  <c r="K299" i="64" s="1"/>
  <c r="E300" i="64"/>
  <c r="F300" i="64"/>
  <c r="K300" i="64" s="1"/>
  <c r="E301" i="64"/>
  <c r="F301" i="64"/>
  <c r="K301" i="64" s="1"/>
  <c r="E302" i="64"/>
  <c r="F302" i="64"/>
  <c r="K302" i="64" s="1"/>
  <c r="E303" i="64"/>
  <c r="F303" i="64"/>
  <c r="K303" i="64" s="1"/>
  <c r="E304" i="64"/>
  <c r="F304" i="64"/>
  <c r="K304" i="64" s="1"/>
  <c r="E305" i="64"/>
  <c r="F305" i="64"/>
  <c r="K305" i="64" s="1"/>
  <c r="E306" i="64"/>
  <c r="F306" i="64"/>
  <c r="K306" i="64" s="1"/>
  <c r="E307" i="64"/>
  <c r="F307" i="64"/>
  <c r="K307" i="64" s="1"/>
  <c r="E308" i="64"/>
  <c r="F308" i="64"/>
  <c r="K308" i="64" s="1"/>
  <c r="E309" i="64"/>
  <c r="F309" i="64"/>
  <c r="K309" i="64" s="1"/>
  <c r="E310" i="64"/>
  <c r="F310" i="64"/>
  <c r="K310" i="64" s="1"/>
  <c r="E311" i="64"/>
  <c r="F311" i="64"/>
  <c r="K311" i="64" s="1"/>
  <c r="E312" i="64"/>
  <c r="F312" i="64"/>
  <c r="K312" i="64" s="1"/>
  <c r="E315" i="64"/>
  <c r="F315" i="64"/>
  <c r="E316" i="64"/>
  <c r="F316" i="64"/>
  <c r="K316" i="64" s="1"/>
  <c r="E317" i="64"/>
  <c r="F317" i="64"/>
  <c r="K317" i="64" s="1"/>
  <c r="E319" i="64"/>
  <c r="F319" i="64"/>
  <c r="K319" i="64" s="1"/>
  <c r="E320" i="64"/>
  <c r="F320" i="64"/>
  <c r="K320" i="64" s="1"/>
  <c r="E321" i="64"/>
  <c r="F321" i="64"/>
  <c r="K321" i="64" s="1"/>
  <c r="E322" i="64"/>
  <c r="F322" i="64"/>
  <c r="K322" i="64" s="1"/>
  <c r="E323" i="64"/>
  <c r="F323" i="64"/>
  <c r="K323" i="64" s="1"/>
  <c r="E324" i="64"/>
  <c r="F324" i="64" s="1"/>
  <c r="K324" i="64" s="1"/>
  <c r="E325" i="64"/>
  <c r="F325" i="64"/>
  <c r="K325" i="64" s="1"/>
  <c r="E326" i="64"/>
  <c r="F326" i="64"/>
  <c r="K326" i="64" s="1"/>
  <c r="E327" i="64"/>
  <c r="F327" i="64"/>
  <c r="K327" i="64" s="1"/>
  <c r="E328" i="64"/>
  <c r="F328" i="64"/>
  <c r="K328" i="64" s="1"/>
  <c r="E329" i="64"/>
  <c r="F329" i="64"/>
  <c r="K329" i="64" s="1"/>
  <c r="E330" i="64"/>
  <c r="F330" i="64"/>
  <c r="K330" i="64" s="1"/>
  <c r="E333" i="64"/>
  <c r="F333" i="64"/>
  <c r="K333" i="64" s="1"/>
  <c r="E334" i="64"/>
  <c r="F334" i="64"/>
  <c r="K334" i="64" s="1"/>
  <c r="E335" i="64"/>
  <c r="F335" i="64"/>
  <c r="K335" i="64" s="1"/>
  <c r="E337" i="64"/>
  <c r="F337" i="64" s="1"/>
  <c r="K337" i="64" s="1"/>
  <c r="E338" i="64"/>
  <c r="F338" i="64"/>
  <c r="K338" i="64" s="1"/>
  <c r="E339" i="64"/>
  <c r="F339" i="64" s="1"/>
  <c r="K339" i="64" s="1"/>
  <c r="E341" i="64"/>
  <c r="F341" i="64"/>
  <c r="K341" i="64" s="1"/>
  <c r="E342" i="64"/>
  <c r="F342" i="64"/>
  <c r="E343" i="64"/>
  <c r="F343" i="64"/>
  <c r="K343" i="64" s="1"/>
  <c r="E344" i="64"/>
  <c r="F344" i="64"/>
  <c r="K344" i="64" s="1"/>
  <c r="E345" i="64"/>
  <c r="F345" i="64"/>
  <c r="K345" i="64" s="1"/>
  <c r="E346" i="64"/>
  <c r="F346" i="64"/>
  <c r="K346" i="64" s="1"/>
  <c r="E347" i="64"/>
  <c r="F347" i="64"/>
  <c r="K347" i="64" s="1"/>
  <c r="E348" i="64"/>
  <c r="F348" i="64"/>
  <c r="K348" i="64" s="1"/>
  <c r="E349" i="64"/>
  <c r="F349" i="64"/>
  <c r="K349" i="64" s="1"/>
  <c r="E350" i="64"/>
  <c r="F350" i="64"/>
  <c r="K350" i="64" s="1"/>
  <c r="E351" i="64"/>
  <c r="F351" i="64"/>
  <c r="K351" i="64" s="1"/>
  <c r="E352" i="64"/>
  <c r="F352" i="64"/>
  <c r="K352" i="64" s="1"/>
  <c r="E353" i="64"/>
  <c r="F353" i="64"/>
  <c r="K353" i="64" s="1"/>
  <c r="E354" i="64"/>
  <c r="F354" i="64"/>
  <c r="K354" i="64" s="1"/>
  <c r="E355" i="64"/>
  <c r="F355" i="64"/>
  <c r="K355" i="64" s="1"/>
  <c r="E356" i="64"/>
  <c r="F356" i="64"/>
  <c r="K356" i="64" s="1"/>
  <c r="E358" i="64"/>
  <c r="F358" i="64"/>
  <c r="E359" i="64"/>
  <c r="F359" i="64"/>
  <c r="K359" i="64" s="1"/>
  <c r="E360" i="64"/>
  <c r="F360" i="64"/>
  <c r="K360" i="64" s="1"/>
  <c r="E361" i="64"/>
  <c r="F361" i="64"/>
  <c r="K361" i="64" s="1"/>
  <c r="E363" i="64"/>
  <c r="F363" i="64"/>
  <c r="K363" i="64" s="1"/>
  <c r="E364" i="64"/>
  <c r="F364" i="64"/>
  <c r="K364" i="64" s="1"/>
  <c r="E365" i="64"/>
  <c r="F365" i="64"/>
  <c r="K365" i="64" s="1"/>
  <c r="E366" i="64"/>
  <c r="F366" i="64"/>
  <c r="K366" i="64" s="1"/>
  <c r="E367" i="64"/>
  <c r="F367" i="64"/>
  <c r="K367" i="64" s="1"/>
  <c r="E368" i="64"/>
  <c r="F368" i="64"/>
  <c r="K368" i="64" s="1"/>
  <c r="E369" i="64"/>
  <c r="F369" i="64"/>
  <c r="K369" i="64" s="1"/>
  <c r="E371" i="64"/>
  <c r="F371" i="64"/>
  <c r="K371" i="64" s="1"/>
  <c r="E372" i="64"/>
  <c r="F372" i="64"/>
  <c r="K372" i="64" s="1"/>
  <c r="E373" i="64"/>
  <c r="F373" i="64"/>
  <c r="K373" i="64" s="1"/>
  <c r="E374" i="64"/>
  <c r="F374" i="64" s="1"/>
  <c r="K374" i="64" s="1"/>
  <c r="E375" i="64"/>
  <c r="F375" i="64"/>
  <c r="K375" i="64" s="1"/>
  <c r="E376" i="64"/>
  <c r="F376" i="64"/>
  <c r="K376" i="64" s="1"/>
  <c r="E377" i="64"/>
  <c r="F377" i="64"/>
  <c r="K377" i="64" s="1"/>
  <c r="E378" i="64"/>
  <c r="F378" i="64"/>
  <c r="K378" i="64" s="1"/>
  <c r="E379" i="64"/>
  <c r="F379" i="64"/>
  <c r="K379" i="64" s="1"/>
  <c r="E380" i="64"/>
  <c r="F380" i="64"/>
  <c r="K380" i="64" s="1"/>
  <c r="E381" i="64"/>
  <c r="F381" i="64"/>
  <c r="K381" i="64" s="1"/>
  <c r="E382" i="64"/>
  <c r="F382" i="64"/>
  <c r="K382" i="64" s="1"/>
  <c r="E383" i="64"/>
  <c r="F383" i="64"/>
  <c r="K383" i="64" s="1"/>
  <c r="E385" i="64"/>
  <c r="F385" i="64"/>
  <c r="K385" i="64" s="1"/>
  <c r="E386" i="64"/>
  <c r="F386" i="64"/>
  <c r="K386" i="64" s="1"/>
  <c r="E388" i="64"/>
  <c r="F388" i="64"/>
  <c r="K388" i="64" s="1"/>
  <c r="E389" i="64"/>
  <c r="F389" i="64"/>
  <c r="E390" i="64"/>
  <c r="F390" i="64"/>
  <c r="K390" i="64" s="1"/>
  <c r="E391" i="64"/>
  <c r="F391" i="64"/>
  <c r="K391" i="64" s="1"/>
  <c r="E392" i="64"/>
  <c r="F392" i="64"/>
  <c r="K392" i="64" s="1"/>
  <c r="E393" i="64"/>
  <c r="F393" i="64"/>
  <c r="K393" i="64" s="1"/>
  <c r="E396" i="64"/>
  <c r="F396" i="64"/>
  <c r="K396" i="64" s="1"/>
  <c r="E397" i="64"/>
  <c r="F397" i="64"/>
  <c r="K397" i="64" s="1"/>
  <c r="E398" i="64"/>
  <c r="F398" i="64"/>
  <c r="K398" i="64" s="1"/>
  <c r="E399" i="64"/>
  <c r="F399" i="64"/>
  <c r="K399" i="64" s="1"/>
  <c r="E400" i="64"/>
  <c r="F400" i="64"/>
  <c r="K400" i="64" s="1"/>
  <c r="E401" i="64"/>
  <c r="F401" i="64"/>
  <c r="K401" i="64" s="1"/>
  <c r="E402" i="64"/>
  <c r="F402" i="64"/>
  <c r="K402" i="64" s="1"/>
  <c r="E403" i="64"/>
  <c r="F403" i="64"/>
  <c r="K403" i="64" s="1"/>
  <c r="E404" i="64"/>
  <c r="F404" i="64"/>
  <c r="K404" i="64" s="1"/>
  <c r="E405" i="64"/>
  <c r="F405" i="64"/>
  <c r="K405" i="64" s="1"/>
  <c r="E406" i="64"/>
  <c r="F406" i="64"/>
  <c r="K406" i="64" s="1"/>
  <c r="E407" i="64"/>
  <c r="F407" i="64"/>
  <c r="K407" i="64" s="1"/>
  <c r="E408" i="64"/>
  <c r="F408" i="64"/>
  <c r="K408" i="64" s="1"/>
  <c r="E409" i="64"/>
  <c r="F409" i="64"/>
  <c r="K409" i="64" s="1"/>
  <c r="E410" i="64"/>
  <c r="F410" i="64"/>
  <c r="K410" i="64" s="1"/>
  <c r="E411" i="64"/>
  <c r="F411" i="64"/>
  <c r="K411" i="64" s="1"/>
  <c r="E412" i="64"/>
  <c r="F412" i="64"/>
  <c r="K412" i="64" s="1"/>
  <c r="E413" i="64"/>
  <c r="F413" i="64" s="1"/>
  <c r="K413" i="64" s="1"/>
  <c r="E414" i="64"/>
  <c r="F414" i="64"/>
  <c r="K414" i="64" s="1"/>
  <c r="E415" i="64"/>
  <c r="F415" i="64"/>
  <c r="K415" i="64" s="1"/>
  <c r="E416" i="64"/>
  <c r="F416" i="64"/>
  <c r="K416" i="64" s="1"/>
  <c r="E417" i="64"/>
  <c r="F417" i="64"/>
  <c r="K417" i="64" s="1"/>
  <c r="E418" i="64"/>
  <c r="F418" i="64" s="1"/>
  <c r="K418" i="64" s="1"/>
  <c r="E419" i="64"/>
  <c r="F419" i="64"/>
  <c r="K419" i="64" s="1"/>
  <c r="E420" i="64"/>
  <c r="F420" i="64"/>
  <c r="K420" i="64" s="1"/>
  <c r="E422" i="64"/>
  <c r="F422" i="64" s="1"/>
  <c r="K422" i="64" s="1"/>
  <c r="E423" i="64"/>
  <c r="F423" i="64"/>
  <c r="K423" i="64" s="1"/>
  <c r="E424" i="64"/>
  <c r="F424" i="64"/>
  <c r="K424" i="64" s="1"/>
  <c r="E425" i="64"/>
  <c r="F425" i="64"/>
  <c r="K425" i="64" s="1"/>
  <c r="E426" i="64"/>
  <c r="F426" i="64"/>
  <c r="K426" i="64" s="1"/>
  <c r="E427" i="64"/>
  <c r="F427" i="64"/>
  <c r="K427" i="64" s="1"/>
  <c r="E428" i="64"/>
  <c r="F428" i="64"/>
  <c r="K428" i="64" s="1"/>
  <c r="E429" i="64"/>
  <c r="F429" i="64"/>
  <c r="K429" i="64" s="1"/>
  <c r="E430" i="64"/>
  <c r="F430" i="64"/>
  <c r="K430" i="64" s="1"/>
  <c r="E431" i="64"/>
  <c r="F431" i="64"/>
  <c r="K431" i="64" s="1"/>
  <c r="E432" i="64"/>
  <c r="F432" i="64"/>
  <c r="K432" i="64" s="1"/>
  <c r="E433" i="64"/>
  <c r="F433" i="64"/>
  <c r="K433" i="64" s="1"/>
  <c r="E434" i="64"/>
  <c r="F434" i="64"/>
  <c r="K434" i="64" s="1"/>
  <c r="E435" i="64"/>
  <c r="F435" i="64"/>
  <c r="K435" i="64" s="1"/>
  <c r="E436" i="64"/>
  <c r="F436" i="64"/>
  <c r="K436" i="64" s="1"/>
  <c r="E437" i="64"/>
  <c r="F437" i="64"/>
  <c r="K437" i="64" s="1"/>
  <c r="E438" i="64"/>
  <c r="F438" i="64"/>
  <c r="K438" i="64" s="1"/>
  <c r="F439" i="64"/>
  <c r="K439" i="64" s="1"/>
  <c r="F440" i="64"/>
  <c r="K440" i="64" s="1"/>
  <c r="E441" i="64"/>
  <c r="F441" i="64" s="1"/>
  <c r="K441" i="64" s="1"/>
  <c r="E442" i="64"/>
  <c r="F442" i="64"/>
  <c r="K442" i="64" s="1"/>
  <c r="E443" i="64"/>
  <c r="F443" i="64"/>
  <c r="K443" i="64" s="1"/>
  <c r="E445" i="64"/>
  <c r="F445" i="64"/>
  <c r="K445" i="64" s="1"/>
  <c r="E446" i="64"/>
  <c r="F446" i="64" s="1"/>
  <c r="K446" i="64" s="1"/>
  <c r="E447" i="64"/>
  <c r="F447" i="64"/>
  <c r="K447" i="64" s="1"/>
  <c r="E448" i="64"/>
  <c r="F448" i="64"/>
  <c r="K448" i="64" s="1"/>
  <c r="E449" i="64"/>
  <c r="F449" i="64"/>
  <c r="K449" i="64" s="1"/>
  <c r="E450" i="64"/>
  <c r="F450" i="64"/>
  <c r="K450" i="64" s="1"/>
  <c r="E451" i="64"/>
  <c r="F451" i="64"/>
  <c r="K451" i="64" s="1"/>
  <c r="E452" i="64"/>
  <c r="F452" i="64"/>
  <c r="K452" i="64" s="1"/>
  <c r="E454" i="64"/>
  <c r="F454" i="64" s="1"/>
  <c r="E455" i="64"/>
  <c r="F455" i="64"/>
  <c r="K455" i="64" s="1"/>
  <c r="E456" i="64"/>
  <c r="F456" i="64"/>
  <c r="K456" i="64" s="1"/>
  <c r="E457" i="64"/>
  <c r="F457" i="64"/>
  <c r="K457" i="64" s="1"/>
  <c r="E459" i="64"/>
  <c r="F459" i="64"/>
  <c r="K459" i="64" s="1"/>
  <c r="E460" i="64"/>
  <c r="F460" i="64"/>
  <c r="K460" i="64" s="1"/>
  <c r="E461" i="64"/>
  <c r="F461" i="64"/>
  <c r="K461" i="64" s="1"/>
  <c r="E462" i="64"/>
  <c r="F462" i="64"/>
  <c r="K462" i="64" s="1"/>
  <c r="E463" i="64"/>
  <c r="F463" i="64"/>
  <c r="K463" i="64" s="1"/>
  <c r="E464" i="64"/>
  <c r="F464" i="64"/>
  <c r="K464" i="64" s="1"/>
  <c r="E465" i="64"/>
  <c r="F465" i="64"/>
  <c r="K465" i="64" s="1"/>
  <c r="E466" i="64"/>
  <c r="F466" i="64"/>
  <c r="K466" i="64" s="1"/>
  <c r="E467" i="64"/>
  <c r="F467" i="64"/>
  <c r="K467" i="64" s="1"/>
  <c r="E468" i="64"/>
  <c r="F468" i="64"/>
  <c r="K468" i="64" s="1"/>
  <c r="E469" i="64"/>
  <c r="F469" i="64"/>
  <c r="K469" i="64" s="1"/>
  <c r="E470" i="64"/>
  <c r="F470" i="64"/>
  <c r="K470" i="64" s="1"/>
  <c r="E471" i="64"/>
  <c r="F471" i="64"/>
  <c r="K471" i="64" s="1"/>
  <c r="E472" i="64"/>
  <c r="F472" i="64"/>
  <c r="K472" i="64" s="1"/>
  <c r="E473" i="64"/>
  <c r="F473" i="64"/>
  <c r="K473" i="64" s="1"/>
  <c r="E474" i="64"/>
  <c r="F474" i="64"/>
  <c r="K474" i="64" s="1"/>
  <c r="E475" i="64"/>
  <c r="F475" i="64"/>
  <c r="K475" i="64" s="1"/>
  <c r="E476" i="64"/>
  <c r="F476" i="64"/>
  <c r="K476" i="64" s="1"/>
  <c r="E477" i="64"/>
  <c r="F477" i="64"/>
  <c r="K477" i="64" s="1"/>
  <c r="E478" i="64"/>
  <c r="F478" i="64"/>
  <c r="K478" i="64" s="1"/>
  <c r="E479" i="64"/>
  <c r="F479" i="64"/>
  <c r="K479" i="64" s="1"/>
  <c r="E480" i="64"/>
  <c r="F480" i="64"/>
  <c r="K480" i="64" s="1"/>
  <c r="E481" i="64"/>
  <c r="F481" i="64"/>
  <c r="K481" i="64" s="1"/>
  <c r="E482" i="64"/>
  <c r="F482" i="64"/>
  <c r="K482" i="64" s="1"/>
  <c r="E483" i="64"/>
  <c r="F483" i="64"/>
  <c r="K483" i="64" s="1"/>
  <c r="E484" i="64"/>
  <c r="F484" i="64"/>
  <c r="K484" i="64" s="1"/>
  <c r="E485" i="64"/>
  <c r="F485" i="64"/>
  <c r="K485" i="64" s="1"/>
  <c r="E486" i="64"/>
  <c r="F486" i="64"/>
  <c r="K486" i="64" s="1"/>
  <c r="E487" i="64"/>
  <c r="F487" i="64"/>
  <c r="K487" i="64" s="1"/>
  <c r="E488" i="64"/>
  <c r="F488" i="64"/>
  <c r="K488" i="64" s="1"/>
  <c r="E491" i="64"/>
  <c r="F491" i="64" s="1"/>
  <c r="K491" i="64" s="1"/>
  <c r="E492" i="64"/>
  <c r="F492" i="64"/>
  <c r="K492" i="64" s="1"/>
  <c r="E493" i="64"/>
  <c r="F493" i="64" s="1"/>
  <c r="K493" i="64" s="1"/>
  <c r="E494" i="64"/>
  <c r="F494" i="64" s="1"/>
  <c r="K494" i="64" s="1"/>
  <c r="E495" i="64"/>
  <c r="F495" i="64"/>
  <c r="K495" i="64" s="1"/>
  <c r="E496" i="64"/>
  <c r="F496" i="64"/>
  <c r="K496" i="64" s="1"/>
  <c r="E497" i="64"/>
  <c r="F497" i="64"/>
  <c r="K497" i="64" s="1"/>
  <c r="E498" i="64"/>
  <c r="F498" i="64"/>
  <c r="K498" i="64" s="1"/>
  <c r="E499" i="64"/>
  <c r="F499" i="64"/>
  <c r="K499" i="64" s="1"/>
  <c r="E500" i="64"/>
  <c r="F500" i="64"/>
  <c r="K500" i="64" s="1"/>
  <c r="E501" i="64"/>
  <c r="F501" i="64"/>
  <c r="K501" i="64" s="1"/>
  <c r="E502" i="64"/>
  <c r="F502" i="64"/>
  <c r="K502" i="64" s="1"/>
  <c r="E503" i="64"/>
  <c r="F503" i="64"/>
  <c r="K503" i="64" s="1"/>
  <c r="E504" i="64"/>
  <c r="F504" i="64"/>
  <c r="K504" i="64" s="1"/>
  <c r="E505" i="64"/>
  <c r="F505" i="64"/>
  <c r="K505" i="64" s="1"/>
  <c r="E506" i="64"/>
  <c r="F506" i="64"/>
  <c r="K506" i="64" s="1"/>
  <c r="E507" i="64"/>
  <c r="F507" i="64"/>
  <c r="K507" i="64" s="1"/>
  <c r="E508" i="64"/>
  <c r="F508" i="64"/>
  <c r="K508" i="64" s="1"/>
  <c r="E509" i="64"/>
  <c r="F509" i="64"/>
  <c r="K509" i="64" s="1"/>
  <c r="E510" i="64"/>
  <c r="F510" i="64"/>
  <c r="K510" i="64" s="1"/>
  <c r="E511" i="64"/>
  <c r="F511" i="64"/>
  <c r="K511" i="64" s="1"/>
  <c r="E512" i="64"/>
  <c r="F512" i="64"/>
  <c r="K512" i="64" s="1"/>
  <c r="E513" i="64"/>
  <c r="F513" i="64"/>
  <c r="K513" i="64" s="1"/>
  <c r="E514" i="64"/>
  <c r="F514" i="64"/>
  <c r="K514" i="64" s="1"/>
  <c r="E516" i="64"/>
  <c r="F516" i="64" s="1"/>
  <c r="K516" i="64" s="1"/>
  <c r="E517" i="64"/>
  <c r="F517" i="64" s="1"/>
  <c r="K517" i="64" s="1"/>
  <c r="E518" i="64"/>
  <c r="F518" i="64"/>
  <c r="K518" i="64" s="1"/>
  <c r="E519" i="64"/>
  <c r="F519" i="64"/>
  <c r="K519" i="64" s="1"/>
  <c r="E520" i="64"/>
  <c r="F520" i="64"/>
  <c r="K520" i="64" s="1"/>
  <c r="E521" i="64"/>
  <c r="F521" i="64"/>
  <c r="K521" i="64" s="1"/>
  <c r="E522" i="64"/>
  <c r="F522" i="64"/>
  <c r="K522" i="64" s="1"/>
  <c r="E523" i="64"/>
  <c r="F523" i="64"/>
  <c r="K523" i="64" s="1"/>
  <c r="E524" i="64"/>
  <c r="F524" i="64"/>
  <c r="K524" i="64" s="1"/>
  <c r="E525" i="64"/>
  <c r="F525" i="64"/>
  <c r="K525" i="64" s="1"/>
  <c r="E526" i="64"/>
  <c r="F526" i="64"/>
  <c r="K526" i="64" s="1"/>
  <c r="E527" i="64"/>
  <c r="F527" i="64"/>
  <c r="K527" i="64" s="1"/>
  <c r="E528" i="64"/>
  <c r="F528" i="64"/>
  <c r="K528" i="64" s="1"/>
  <c r="E529" i="64"/>
  <c r="F529" i="64"/>
  <c r="K529" i="64" s="1"/>
  <c r="E530" i="64"/>
  <c r="F530" i="64"/>
  <c r="K530" i="64" s="1"/>
  <c r="E532" i="64"/>
  <c r="F532" i="64"/>
  <c r="K532" i="64" s="1"/>
  <c r="E533" i="64"/>
  <c r="F533" i="64"/>
  <c r="K533" i="64" s="1"/>
  <c r="E534" i="64"/>
  <c r="F534" i="64"/>
  <c r="K534" i="64" s="1"/>
  <c r="E535" i="64"/>
  <c r="F535" i="64"/>
  <c r="K535" i="64" s="1"/>
  <c r="E536" i="64"/>
  <c r="F536" i="64"/>
  <c r="K536" i="64" s="1"/>
  <c r="E537" i="64"/>
  <c r="F537" i="64"/>
  <c r="K537" i="64" s="1"/>
  <c r="E538" i="64"/>
  <c r="F538" i="64"/>
  <c r="K538" i="64" s="1"/>
  <c r="E539" i="64"/>
  <c r="F539" i="64"/>
  <c r="K539" i="64" s="1"/>
  <c r="E540" i="64"/>
  <c r="F540" i="64"/>
  <c r="K540" i="64" s="1"/>
  <c r="E541" i="64"/>
  <c r="F541" i="64"/>
  <c r="K541" i="64" s="1"/>
  <c r="E542" i="64"/>
  <c r="F542" i="64"/>
  <c r="K542" i="64" s="1"/>
  <c r="E543" i="64"/>
  <c r="F543" i="64"/>
  <c r="K543" i="64" s="1"/>
  <c r="E544" i="64"/>
  <c r="F544" i="64"/>
  <c r="K544" i="64" s="1"/>
  <c r="E545" i="64"/>
  <c r="F545" i="64"/>
  <c r="K545" i="64" s="1"/>
  <c r="E546" i="64"/>
  <c r="F546" i="64"/>
  <c r="K546" i="64" s="1"/>
  <c r="E547" i="64"/>
  <c r="F547" i="64"/>
  <c r="K547" i="64" s="1"/>
  <c r="E548" i="64"/>
  <c r="F548" i="64"/>
  <c r="K548" i="64" s="1"/>
  <c r="E549" i="64"/>
  <c r="F549" i="64"/>
  <c r="K549" i="64" s="1"/>
  <c r="E550" i="64"/>
  <c r="F550" i="64"/>
  <c r="K550" i="64" s="1"/>
  <c r="E551" i="64"/>
  <c r="F551" i="64"/>
  <c r="K551" i="64" s="1"/>
  <c r="E552" i="64"/>
  <c r="F552" i="64"/>
  <c r="K552" i="64" s="1"/>
  <c r="E553" i="64"/>
  <c r="F553" i="64"/>
  <c r="K553" i="64" s="1"/>
  <c r="E554" i="64"/>
  <c r="F554" i="64"/>
  <c r="K554" i="64" s="1"/>
  <c r="E555" i="64"/>
  <c r="F555" i="64"/>
  <c r="K555" i="64" s="1"/>
  <c r="E556" i="64"/>
  <c r="F556" i="64"/>
  <c r="K556" i="64" s="1"/>
  <c r="E557" i="64"/>
  <c r="F557" i="64"/>
  <c r="K557" i="64" s="1"/>
  <c r="E558" i="64"/>
  <c r="F558" i="64"/>
  <c r="K558" i="64" s="1"/>
  <c r="E559" i="64"/>
  <c r="F559" i="64"/>
  <c r="K559" i="64" s="1"/>
  <c r="E560" i="64"/>
  <c r="F560" i="64"/>
  <c r="K560" i="64" s="1"/>
  <c r="E561" i="64"/>
  <c r="F561" i="64"/>
  <c r="K561" i="64" s="1"/>
  <c r="E564" i="64"/>
  <c r="F564" i="64"/>
  <c r="K564" i="64" s="1"/>
  <c r="E565" i="64"/>
  <c r="F565" i="64"/>
  <c r="K565" i="64" s="1"/>
  <c r="E566" i="64"/>
  <c r="F566" i="64"/>
  <c r="K566" i="64" s="1"/>
  <c r="E567" i="64"/>
  <c r="F567" i="64"/>
  <c r="K567" i="64" s="1"/>
  <c r="E568" i="64"/>
  <c r="F568" i="64"/>
  <c r="K568" i="64" s="1"/>
  <c r="E569" i="64"/>
  <c r="F569" i="64"/>
  <c r="K569" i="64" s="1"/>
  <c r="E570" i="64"/>
  <c r="F570" i="64"/>
  <c r="K570" i="64" s="1"/>
  <c r="E571" i="64"/>
  <c r="F571" i="64"/>
  <c r="K571" i="64" s="1"/>
  <c r="E572" i="64"/>
  <c r="F572" i="64"/>
  <c r="K572" i="64" s="1"/>
  <c r="E573" i="64"/>
  <c r="F573" i="64"/>
  <c r="K573" i="64" s="1"/>
  <c r="E574" i="64"/>
  <c r="F574" i="64"/>
  <c r="K574" i="64" s="1"/>
  <c r="E575" i="64"/>
  <c r="F575" i="64"/>
  <c r="K575" i="64" s="1"/>
  <c r="E576" i="64"/>
  <c r="F576" i="64"/>
  <c r="K576" i="64" s="1"/>
  <c r="E577" i="64"/>
  <c r="F577" i="64"/>
  <c r="K577" i="64" s="1"/>
  <c r="E578" i="64"/>
  <c r="F578" i="64"/>
  <c r="K578" i="64" s="1"/>
  <c r="E579" i="64"/>
  <c r="F579" i="64"/>
  <c r="K579" i="64" s="1"/>
  <c r="E580" i="64"/>
  <c r="F580" i="64"/>
  <c r="K580" i="64" s="1"/>
  <c r="E581" i="64"/>
  <c r="F581" i="64"/>
  <c r="K581" i="64" s="1"/>
  <c r="E582" i="64"/>
  <c r="F582" i="64"/>
  <c r="K582" i="64" s="1"/>
  <c r="E583" i="64"/>
  <c r="F583" i="64"/>
  <c r="K583" i="64" s="1"/>
  <c r="E584" i="64"/>
  <c r="F584" i="64"/>
  <c r="K584" i="64" s="1"/>
  <c r="E585" i="64"/>
  <c r="F585" i="64"/>
  <c r="K585" i="64" s="1"/>
  <c r="E586" i="64"/>
  <c r="F586" i="64"/>
  <c r="K586" i="64" s="1"/>
  <c r="E587" i="64"/>
  <c r="F587" i="64"/>
  <c r="K587" i="64" s="1"/>
  <c r="E588" i="64"/>
  <c r="F588" i="64"/>
  <c r="K588" i="64" s="1"/>
  <c r="E589" i="64"/>
  <c r="F589" i="64"/>
  <c r="K589" i="64" s="1"/>
  <c r="E590" i="64"/>
  <c r="F590" i="64"/>
  <c r="K590" i="64" s="1"/>
  <c r="E591" i="64"/>
  <c r="F591" i="64"/>
  <c r="K591" i="64" s="1"/>
  <c r="E592" i="64"/>
  <c r="F592" i="64"/>
  <c r="K592" i="64" s="1"/>
  <c r="E593" i="64"/>
  <c r="F593" i="64"/>
  <c r="K593" i="64" s="1"/>
  <c r="E594" i="64"/>
  <c r="F594" i="64"/>
  <c r="K594" i="64" s="1"/>
  <c r="E595" i="64"/>
  <c r="F595" i="64"/>
  <c r="K595" i="64" s="1"/>
  <c r="K596" i="64"/>
  <c r="E10" i="62"/>
  <c r="F10" i="62"/>
  <c r="K10" i="62" s="1"/>
  <c r="E11" i="62"/>
  <c r="F11" i="62" s="1"/>
  <c r="K11" i="62" s="1"/>
  <c r="E12" i="62"/>
  <c r="F12" i="62"/>
  <c r="K12" i="62" s="1"/>
  <c r="E13" i="62"/>
  <c r="F13" i="62"/>
  <c r="K13" i="62" s="1"/>
  <c r="E14" i="62"/>
  <c r="F14" i="62"/>
  <c r="K14" i="62" s="1"/>
  <c r="E16" i="62"/>
  <c r="F16" i="62"/>
  <c r="K16" i="62" s="1"/>
  <c r="E17" i="62"/>
  <c r="F17" i="62"/>
  <c r="K17" i="62" s="1"/>
  <c r="E19" i="62"/>
  <c r="F19" i="62"/>
  <c r="K19" i="62" s="1"/>
  <c r="E20" i="62"/>
  <c r="F20" i="62"/>
  <c r="K20" i="62" s="1"/>
  <c r="E21" i="62"/>
  <c r="F21" i="62"/>
  <c r="K21" i="62" s="1"/>
  <c r="E23" i="62"/>
  <c r="F23" i="62"/>
  <c r="K23" i="62" s="1"/>
  <c r="E24" i="62"/>
  <c r="F24" i="62"/>
  <c r="K24" i="62" s="1"/>
  <c r="E25" i="62"/>
  <c r="F25" i="62"/>
  <c r="K25" i="62" s="1"/>
  <c r="E26" i="62"/>
  <c r="F26" i="62"/>
  <c r="K26" i="62" s="1"/>
  <c r="E29" i="62"/>
  <c r="F29" i="62"/>
  <c r="K29" i="62" s="1"/>
  <c r="E30" i="62"/>
  <c r="F30" i="62"/>
  <c r="K30" i="62" s="1"/>
  <c r="E31" i="62"/>
  <c r="F31" i="62"/>
  <c r="K31" i="62" s="1"/>
  <c r="E33" i="62"/>
  <c r="F33" i="62" s="1"/>
  <c r="K33" i="62" s="1"/>
  <c r="E34" i="62"/>
  <c r="F34" i="62"/>
  <c r="K34" i="62" s="1"/>
  <c r="E35" i="62"/>
  <c r="F35" i="62"/>
  <c r="K35" i="62" s="1"/>
  <c r="E36" i="62"/>
  <c r="F36" i="62"/>
  <c r="K36" i="62" s="1"/>
  <c r="E37" i="62"/>
  <c r="F37" i="62"/>
  <c r="K37" i="62" s="1"/>
  <c r="E38" i="62"/>
  <c r="F38" i="62"/>
  <c r="K38" i="62" s="1"/>
  <c r="E39" i="62"/>
  <c r="F39" i="62"/>
  <c r="K39" i="62" s="1"/>
  <c r="E40" i="62"/>
  <c r="F40" i="62"/>
  <c r="K40" i="62" s="1"/>
  <c r="E41" i="62"/>
  <c r="F41" i="62"/>
  <c r="K41" i="62" s="1"/>
  <c r="E42" i="62"/>
  <c r="F42" i="62"/>
  <c r="K42" i="62" s="1"/>
  <c r="E43" i="62"/>
  <c r="F43" i="62"/>
  <c r="K43" i="62" s="1"/>
  <c r="E44" i="62"/>
  <c r="F44" i="62"/>
  <c r="K44" i="62" s="1"/>
  <c r="E45" i="62"/>
  <c r="F45" i="62"/>
  <c r="K45" i="62" s="1"/>
  <c r="E46" i="62"/>
  <c r="F46" i="62"/>
  <c r="K46" i="62" s="1"/>
  <c r="E47" i="62"/>
  <c r="F47" i="62"/>
  <c r="K47" i="62" s="1"/>
  <c r="E48" i="62"/>
  <c r="F48" i="62"/>
  <c r="K48" i="62" s="1"/>
  <c r="E49" i="62"/>
  <c r="F49" i="62"/>
  <c r="K49" i="62" s="1"/>
  <c r="E50" i="62"/>
  <c r="F50" i="62"/>
  <c r="K50" i="62" s="1"/>
  <c r="E51" i="62"/>
  <c r="F51" i="62"/>
  <c r="K51" i="62" s="1"/>
  <c r="E52" i="62"/>
  <c r="F52" i="62"/>
  <c r="K52" i="62" s="1"/>
  <c r="E53" i="62"/>
  <c r="F53" i="62"/>
  <c r="K53" i="62" s="1"/>
  <c r="E54" i="62"/>
  <c r="F54" i="62"/>
  <c r="K54" i="62" s="1"/>
  <c r="E55" i="62"/>
  <c r="F55" i="62"/>
  <c r="K55" i="62" s="1"/>
  <c r="E56" i="62"/>
  <c r="F56" i="62"/>
  <c r="K56" i="62" s="1"/>
  <c r="E57" i="62"/>
  <c r="F57" i="62"/>
  <c r="K57" i="62" s="1"/>
  <c r="E58" i="62"/>
  <c r="F58" i="62"/>
  <c r="K58" i="62" s="1"/>
  <c r="E59" i="62"/>
  <c r="F59" i="62"/>
  <c r="K59" i="62" s="1"/>
  <c r="E60" i="62"/>
  <c r="F60" i="62"/>
  <c r="K60" i="62" s="1"/>
  <c r="E61" i="62"/>
  <c r="F61" i="62"/>
  <c r="K61" i="62" s="1"/>
  <c r="E62" i="62"/>
  <c r="F62" i="62"/>
  <c r="K62" i="62" s="1"/>
  <c r="E63" i="62"/>
  <c r="F63" i="62"/>
  <c r="K63" i="62" s="1"/>
  <c r="E64" i="62"/>
  <c r="F64" i="62"/>
  <c r="K64" i="62" s="1"/>
  <c r="E65" i="62"/>
  <c r="F65" i="62"/>
  <c r="K65" i="62" s="1"/>
  <c r="E66" i="62"/>
  <c r="F66" i="62"/>
  <c r="K66" i="62" s="1"/>
  <c r="E67" i="62"/>
  <c r="F67" i="62"/>
  <c r="K67" i="62" s="1"/>
  <c r="E68" i="62"/>
  <c r="F68" i="62"/>
  <c r="K68" i="62" s="1"/>
  <c r="E69" i="62"/>
  <c r="F69" i="62"/>
  <c r="K69" i="62" s="1"/>
  <c r="E70" i="62"/>
  <c r="F70" i="62"/>
  <c r="K70" i="62" s="1"/>
  <c r="E72" i="62"/>
  <c r="F72" i="62"/>
  <c r="K72" i="62" s="1"/>
  <c r="E73" i="62"/>
  <c r="F73" i="62"/>
  <c r="K73" i="62" s="1"/>
  <c r="E74" i="62"/>
  <c r="F74" i="62"/>
  <c r="K74" i="62" s="1"/>
  <c r="E75" i="62"/>
  <c r="F75" i="62"/>
  <c r="K75" i="62" s="1"/>
  <c r="E76" i="62"/>
  <c r="F76" i="62"/>
  <c r="K76" i="62" s="1"/>
  <c r="E77" i="62"/>
  <c r="F77" i="62"/>
  <c r="K77" i="62" s="1"/>
  <c r="E78" i="62"/>
  <c r="F78" i="62"/>
  <c r="K78" i="62" s="1"/>
  <c r="E79" i="62"/>
  <c r="F79" i="62"/>
  <c r="K79" i="62" s="1"/>
  <c r="E80" i="62"/>
  <c r="F80" i="62"/>
  <c r="K80" i="62" s="1"/>
  <c r="E81" i="62"/>
  <c r="F81" i="62"/>
  <c r="K81" i="62" s="1"/>
  <c r="E84" i="62"/>
  <c r="F84" i="62"/>
  <c r="K84" i="62" s="1"/>
  <c r="E85" i="62"/>
  <c r="F85" i="62"/>
  <c r="K85" i="62" s="1"/>
  <c r="E86" i="62"/>
  <c r="F86" i="62"/>
  <c r="K86" i="62" s="1"/>
  <c r="E87" i="62"/>
  <c r="F87" i="62"/>
  <c r="K87" i="62" s="1"/>
  <c r="E88" i="62"/>
  <c r="F88" i="62"/>
  <c r="K88" i="62" s="1"/>
  <c r="E89" i="62"/>
  <c r="F89" i="62"/>
  <c r="K89" i="62" s="1"/>
  <c r="E90" i="62"/>
  <c r="F90" i="62" s="1"/>
  <c r="K90" i="62" s="1"/>
  <c r="E91" i="62"/>
  <c r="F91" i="62"/>
  <c r="K91" i="62" s="1"/>
  <c r="E92" i="62"/>
  <c r="F92" i="62"/>
  <c r="K92" i="62" s="1"/>
  <c r="E93" i="62"/>
  <c r="F93" i="62"/>
  <c r="K93" i="62" s="1"/>
  <c r="E94" i="62"/>
  <c r="F94" i="62"/>
  <c r="K94" i="62" s="1"/>
  <c r="E95" i="62"/>
  <c r="F95" i="62" s="1"/>
  <c r="K95" i="62" s="1"/>
  <c r="E96" i="62"/>
  <c r="F96" i="62" s="1"/>
  <c r="K96" i="62" s="1"/>
  <c r="E97" i="62"/>
  <c r="F97" i="62"/>
  <c r="K97" i="62" s="1"/>
  <c r="E98" i="62"/>
  <c r="F98" i="62"/>
  <c r="K98" i="62" s="1"/>
  <c r="E99" i="62"/>
  <c r="F99" i="62"/>
  <c r="K99" i="62" s="1"/>
  <c r="E100" i="62"/>
  <c r="F100" i="62"/>
  <c r="K100" i="62" s="1"/>
  <c r="E102" i="62"/>
  <c r="F102" i="62" s="1"/>
  <c r="E103" i="62"/>
  <c r="F103" i="62"/>
  <c r="K103" i="62" s="1"/>
  <c r="E104" i="62"/>
  <c r="F104" i="62"/>
  <c r="K104" i="62" s="1"/>
  <c r="E105" i="62"/>
  <c r="F105" i="62"/>
  <c r="K105" i="62" s="1"/>
  <c r="E106" i="62"/>
  <c r="F106" i="62"/>
  <c r="K106" i="62" s="1"/>
  <c r="E107" i="62"/>
  <c r="F107" i="62"/>
  <c r="K107" i="62" s="1"/>
  <c r="E108" i="62"/>
  <c r="F108" i="62"/>
  <c r="K108" i="62" s="1"/>
  <c r="E109" i="62"/>
  <c r="F109" i="62"/>
  <c r="K109" i="62" s="1"/>
  <c r="E110" i="62"/>
  <c r="F110" i="62"/>
  <c r="K110" i="62" s="1"/>
  <c r="E111" i="62"/>
  <c r="F111" i="62"/>
  <c r="K111" i="62" s="1"/>
  <c r="E112" i="62"/>
  <c r="F112" i="62"/>
  <c r="K112" i="62" s="1"/>
  <c r="E113" i="62"/>
  <c r="F113" i="62"/>
  <c r="K113" i="62" s="1"/>
  <c r="E114" i="62"/>
  <c r="F114" i="62"/>
  <c r="K114" i="62" s="1"/>
  <c r="E115" i="62"/>
  <c r="F115" i="62"/>
  <c r="K115" i="62" s="1"/>
  <c r="E116" i="62"/>
  <c r="F116" i="62"/>
  <c r="K116" i="62" s="1"/>
  <c r="E117" i="62"/>
  <c r="F117" i="62"/>
  <c r="K117" i="62" s="1"/>
  <c r="E118" i="62"/>
  <c r="F118" i="62"/>
  <c r="K118" i="62" s="1"/>
  <c r="E119" i="62"/>
  <c r="F119" i="62"/>
  <c r="K119" i="62" s="1"/>
  <c r="E120" i="62"/>
  <c r="F120" i="62"/>
  <c r="K120" i="62" s="1"/>
  <c r="E121" i="62"/>
  <c r="F121" i="62"/>
  <c r="K121" i="62" s="1"/>
  <c r="E122" i="62"/>
  <c r="F122" i="62"/>
  <c r="K122" i="62" s="1"/>
  <c r="E123" i="62"/>
  <c r="F123" i="62"/>
  <c r="K123" i="62" s="1"/>
  <c r="E124" i="62"/>
  <c r="F124" i="62"/>
  <c r="K124" i="62" s="1"/>
  <c r="E125" i="62"/>
  <c r="F125" i="62"/>
  <c r="K125" i="62" s="1"/>
  <c r="E126" i="62"/>
  <c r="F126" i="62"/>
  <c r="K126" i="62" s="1"/>
  <c r="E127" i="62"/>
  <c r="F127" i="62"/>
  <c r="K127" i="62" s="1"/>
  <c r="E128" i="62"/>
  <c r="F128" i="62"/>
  <c r="K128" i="62" s="1"/>
  <c r="E129" i="62"/>
  <c r="F129" i="62"/>
  <c r="K129" i="62" s="1"/>
  <c r="E130" i="62"/>
  <c r="F130" i="62"/>
  <c r="K130" i="62" s="1"/>
  <c r="E131" i="62"/>
  <c r="F131" i="62"/>
  <c r="K131" i="62" s="1"/>
  <c r="E132" i="62"/>
  <c r="F132" i="62"/>
  <c r="K132" i="62" s="1"/>
  <c r="E133" i="62"/>
  <c r="F133" i="62"/>
  <c r="K133" i="62" s="1"/>
  <c r="E134" i="62"/>
  <c r="F134" i="62"/>
  <c r="K134" i="62" s="1"/>
  <c r="E135" i="62"/>
  <c r="F135" i="62"/>
  <c r="K135" i="62" s="1"/>
  <c r="E136" i="62"/>
  <c r="F136" i="62"/>
  <c r="K136" i="62" s="1"/>
  <c r="E137" i="62"/>
  <c r="F137" i="62"/>
  <c r="K137" i="62" s="1"/>
  <c r="E138" i="62"/>
  <c r="F138" i="62"/>
  <c r="K138" i="62" s="1"/>
  <c r="E139" i="62"/>
  <c r="F139" i="62"/>
  <c r="K139" i="62" s="1"/>
  <c r="E140" i="62"/>
  <c r="F140" i="62"/>
  <c r="K140" i="62" s="1"/>
  <c r="E141" i="62"/>
  <c r="F141" i="62"/>
  <c r="K141" i="62" s="1"/>
  <c r="E142" i="62"/>
  <c r="F142" i="62"/>
  <c r="K142" i="62" s="1"/>
  <c r="E143" i="62"/>
  <c r="F143" i="62"/>
  <c r="K143" i="62" s="1"/>
  <c r="E144" i="62"/>
  <c r="F144" i="62"/>
  <c r="K144" i="62" s="1"/>
  <c r="E145" i="62"/>
  <c r="F145" i="62"/>
  <c r="K145" i="62" s="1"/>
  <c r="E146" i="62"/>
  <c r="F146" i="62"/>
  <c r="K146" i="62" s="1"/>
  <c r="E147" i="62"/>
  <c r="F147" i="62"/>
  <c r="K147" i="62" s="1"/>
  <c r="E148" i="62"/>
  <c r="F148" i="62"/>
  <c r="K148" i="62" s="1"/>
  <c r="E149" i="62"/>
  <c r="F149" i="62"/>
  <c r="K149" i="62" s="1"/>
  <c r="E150" i="62"/>
  <c r="F150" i="62"/>
  <c r="K150" i="62" s="1"/>
  <c r="E151" i="62"/>
  <c r="F151" i="62"/>
  <c r="K151" i="62" s="1"/>
  <c r="E152" i="62"/>
  <c r="F152" i="62"/>
  <c r="K152" i="62" s="1"/>
  <c r="E153" i="62"/>
  <c r="F153" i="62"/>
  <c r="K153" i="62" s="1"/>
  <c r="E154" i="62"/>
  <c r="F154" i="62"/>
  <c r="K154" i="62" s="1"/>
  <c r="E155" i="62"/>
  <c r="F155" i="62"/>
  <c r="K155" i="62" s="1"/>
  <c r="E156" i="62"/>
  <c r="F156" i="62"/>
  <c r="K156" i="62" s="1"/>
  <c r="E157" i="62"/>
  <c r="F157" i="62"/>
  <c r="K157" i="62" s="1"/>
  <c r="E158" i="62"/>
  <c r="F158" i="62"/>
  <c r="K158" i="62" s="1"/>
  <c r="E159" i="62"/>
  <c r="F159" i="62"/>
  <c r="K159" i="62" s="1"/>
  <c r="E160" i="62"/>
  <c r="F160" i="62"/>
  <c r="K160" i="62" s="1"/>
  <c r="E161" i="62"/>
  <c r="F161" i="62"/>
  <c r="K161" i="62" s="1"/>
  <c r="E162" i="62"/>
  <c r="F162" i="62"/>
  <c r="K162" i="62" s="1"/>
  <c r="E163" i="62"/>
  <c r="F163" i="62"/>
  <c r="K163" i="62" s="1"/>
  <c r="E164" i="62"/>
  <c r="F164" i="62"/>
  <c r="K164" i="62" s="1"/>
  <c r="E165" i="62"/>
  <c r="F165" i="62"/>
  <c r="K165" i="62" s="1"/>
  <c r="E166" i="62"/>
  <c r="F166" i="62"/>
  <c r="K166" i="62" s="1"/>
  <c r="E167" i="62"/>
  <c r="F167" i="62"/>
  <c r="K167" i="62" s="1"/>
  <c r="E168" i="62"/>
  <c r="F168" i="62"/>
  <c r="K168" i="62" s="1"/>
  <c r="E169" i="62"/>
  <c r="F169" i="62"/>
  <c r="K169" i="62" s="1"/>
  <c r="E170" i="62"/>
  <c r="F170" i="62"/>
  <c r="K170" i="62" s="1"/>
  <c r="E171" i="62"/>
  <c r="F171" i="62"/>
  <c r="K171" i="62" s="1"/>
  <c r="E172" i="62"/>
  <c r="F172" i="62"/>
  <c r="K172" i="62" s="1"/>
  <c r="E173" i="62"/>
  <c r="F173" i="62"/>
  <c r="K173" i="62" s="1"/>
  <c r="E174" i="62"/>
  <c r="F174" i="62"/>
  <c r="K174" i="62" s="1"/>
  <c r="E175" i="62"/>
  <c r="F175" i="62"/>
  <c r="K175" i="62" s="1"/>
  <c r="E176" i="62"/>
  <c r="F176" i="62"/>
  <c r="K176" i="62" s="1"/>
  <c r="E177" i="62"/>
  <c r="F177" i="62"/>
  <c r="K177" i="62" s="1"/>
  <c r="E178" i="62"/>
  <c r="F178" i="62"/>
  <c r="K178" i="62" s="1"/>
  <c r="E179" i="62"/>
  <c r="F179" i="62"/>
  <c r="K179" i="62" s="1"/>
  <c r="E180" i="62"/>
  <c r="F180" i="62"/>
  <c r="E181" i="62"/>
  <c r="F181" i="62"/>
  <c r="E182" i="62"/>
  <c r="F182" i="62"/>
  <c r="E183" i="62"/>
  <c r="F183" i="62"/>
  <c r="E184" i="62"/>
  <c r="F184" i="62"/>
  <c r="E185" i="62"/>
  <c r="F185" i="62"/>
  <c r="E187" i="62"/>
  <c r="F187" i="62" s="1"/>
  <c r="K187" i="62" s="1"/>
  <c r="E188" i="62"/>
  <c r="F188" i="62" s="1"/>
  <c r="K188" i="62" s="1"/>
  <c r="E189" i="62"/>
  <c r="F189" i="62"/>
  <c r="K189" i="62" s="1"/>
  <c r="E190" i="62"/>
  <c r="F190" i="62"/>
  <c r="K190" i="62" s="1"/>
  <c r="E191" i="62"/>
  <c r="F191" i="62"/>
  <c r="K191" i="62" s="1"/>
  <c r="E192" i="62"/>
  <c r="F192" i="62"/>
  <c r="K192" i="62" s="1"/>
  <c r="E193" i="62"/>
  <c r="F193" i="62"/>
  <c r="K193" i="62" s="1"/>
  <c r="E194" i="62"/>
  <c r="F194" i="62"/>
  <c r="K194" i="62" s="1"/>
  <c r="E195" i="62"/>
  <c r="F195" i="62"/>
  <c r="K195" i="62" s="1"/>
  <c r="E196" i="62"/>
  <c r="F196" i="62"/>
  <c r="K196" i="62" s="1"/>
  <c r="E197" i="62"/>
  <c r="F197" i="62"/>
  <c r="K197" i="62" s="1"/>
  <c r="E198" i="62"/>
  <c r="F198" i="62"/>
  <c r="K198" i="62" s="1"/>
  <c r="E199" i="62"/>
  <c r="F199" i="62" s="1"/>
  <c r="K199" i="62" s="1"/>
  <c r="E202" i="62"/>
  <c r="F202" i="62" s="1"/>
  <c r="K202" i="62" s="1"/>
  <c r="E203" i="62"/>
  <c r="F203" i="62"/>
  <c r="K203" i="62" s="1"/>
  <c r="E204" i="62"/>
  <c r="F204" i="62" s="1"/>
  <c r="K204" i="62" s="1"/>
  <c r="E205" i="62"/>
  <c r="F205" i="62"/>
  <c r="K205" i="62" s="1"/>
  <c r="E206" i="62"/>
  <c r="F206" i="62"/>
  <c r="K206" i="62" s="1"/>
  <c r="E207" i="62"/>
  <c r="F207" i="62"/>
  <c r="K207" i="62" s="1"/>
  <c r="E208" i="62"/>
  <c r="F208" i="62"/>
  <c r="K208" i="62" s="1"/>
  <c r="E209" i="62"/>
  <c r="F209" i="62"/>
  <c r="K209" i="62" s="1"/>
  <c r="E210" i="62"/>
  <c r="F210" i="62"/>
  <c r="K210" i="62" s="1"/>
  <c r="E211" i="62"/>
  <c r="F211" i="62"/>
  <c r="K211" i="62" s="1"/>
  <c r="E212" i="62"/>
  <c r="F212" i="62"/>
  <c r="K212" i="62" s="1"/>
  <c r="E213" i="62"/>
  <c r="F213" i="62"/>
  <c r="K213" i="62" s="1"/>
  <c r="E214" i="62"/>
  <c r="F214" i="62"/>
  <c r="K214" i="62" s="1"/>
  <c r="E215" i="62"/>
  <c r="F215" i="62"/>
  <c r="K215" i="62" s="1"/>
  <c r="E216" i="62"/>
  <c r="F216" i="62"/>
  <c r="K216" i="62" s="1"/>
  <c r="E217" i="62"/>
  <c r="F217" i="62"/>
  <c r="K217" i="62" s="1"/>
  <c r="E218" i="62"/>
  <c r="F218" i="62"/>
  <c r="K218" i="62" s="1"/>
  <c r="E219" i="62"/>
  <c r="F219" i="62"/>
  <c r="K219" i="62" s="1"/>
  <c r="E220" i="62"/>
  <c r="F220" i="62"/>
  <c r="K220" i="62" s="1"/>
  <c r="E221" i="62"/>
  <c r="F221" i="62"/>
  <c r="K221" i="62" s="1"/>
  <c r="E222" i="62"/>
  <c r="F222" i="62"/>
  <c r="K222" i="62" s="1"/>
  <c r="E223" i="62"/>
  <c r="F223" i="62"/>
  <c r="K223" i="62" s="1"/>
  <c r="E224" i="62"/>
  <c r="F224" i="62"/>
  <c r="K224" i="62" s="1"/>
  <c r="E225" i="62"/>
  <c r="F225" i="62"/>
  <c r="K225" i="62" s="1"/>
  <c r="E226" i="62"/>
  <c r="F226" i="62"/>
  <c r="K226" i="62" s="1"/>
  <c r="E227" i="62"/>
  <c r="F227" i="62"/>
  <c r="K227" i="62" s="1"/>
  <c r="E228" i="62"/>
  <c r="F228" i="62"/>
  <c r="K228" i="62" s="1"/>
  <c r="E230" i="62"/>
  <c r="F230" i="62"/>
  <c r="K230" i="62" s="1"/>
  <c r="E231" i="62"/>
  <c r="F231" i="62"/>
  <c r="K231" i="62" s="1"/>
  <c r="E232" i="62"/>
  <c r="F232" i="62"/>
  <c r="K232" i="62" s="1"/>
  <c r="E233" i="62"/>
  <c r="F233" i="62"/>
  <c r="K233" i="62" s="1"/>
  <c r="E235" i="62"/>
  <c r="F235" i="62"/>
  <c r="K235" i="62" s="1"/>
  <c r="E236" i="62"/>
  <c r="F236" i="62"/>
  <c r="K236" i="62" s="1"/>
  <c r="E237" i="62"/>
  <c r="F237" i="62"/>
  <c r="K237" i="62" s="1"/>
  <c r="E238" i="62"/>
  <c r="F238" i="62"/>
  <c r="K238" i="62" s="1"/>
  <c r="E239" i="62"/>
  <c r="F239" i="62"/>
  <c r="K239" i="62" s="1"/>
  <c r="E240" i="62"/>
  <c r="F240" i="62"/>
  <c r="K240" i="62" s="1"/>
  <c r="E241" i="62"/>
  <c r="F241" i="62"/>
  <c r="K241" i="62" s="1"/>
  <c r="E243" i="62"/>
  <c r="F243" i="62"/>
  <c r="K243" i="62" s="1"/>
  <c r="E244" i="62"/>
  <c r="F244" i="62"/>
  <c r="K244" i="62" s="1"/>
  <c r="E245" i="62"/>
  <c r="F245" i="62"/>
  <c r="K245" i="62" s="1"/>
  <c r="E246" i="62"/>
  <c r="F246" i="62"/>
  <c r="K246" i="62" s="1"/>
  <c r="E247" i="62"/>
  <c r="F247" i="62"/>
  <c r="K247" i="62" s="1"/>
  <c r="E248" i="62"/>
  <c r="F248" i="62"/>
  <c r="K248" i="62" s="1"/>
  <c r="E249" i="62"/>
  <c r="F249" i="62"/>
  <c r="K249" i="62" s="1"/>
  <c r="E250" i="62"/>
  <c r="F250" i="62"/>
  <c r="K250" i="62" s="1"/>
  <c r="E251" i="62"/>
  <c r="F251" i="62"/>
  <c r="K251" i="62" s="1"/>
  <c r="E252" i="62"/>
  <c r="F252" i="62"/>
  <c r="K252" i="62" s="1"/>
  <c r="E253" i="62"/>
  <c r="F253" i="62"/>
  <c r="K253" i="62" s="1"/>
  <c r="E254" i="62"/>
  <c r="F254" i="62"/>
  <c r="K254" i="62" s="1"/>
  <c r="E255" i="62"/>
  <c r="F255" i="62"/>
  <c r="K255" i="62" s="1"/>
  <c r="E256" i="62"/>
  <c r="F256" i="62"/>
  <c r="K256" i="62" s="1"/>
  <c r="E257" i="62"/>
  <c r="F257" i="62"/>
  <c r="K257" i="62" s="1"/>
  <c r="E258" i="62"/>
  <c r="F258" i="62"/>
  <c r="K258" i="62" s="1"/>
  <c r="E259" i="62"/>
  <c r="F259" i="62"/>
  <c r="K259" i="62" s="1"/>
  <c r="E260" i="62"/>
  <c r="F260" i="62"/>
  <c r="K260" i="62" s="1"/>
  <c r="E261" i="62"/>
  <c r="F261" i="62"/>
  <c r="K261" i="62" s="1"/>
  <c r="E262" i="62"/>
  <c r="F262" i="62"/>
  <c r="K262" i="62" s="1"/>
  <c r="E263" i="62"/>
  <c r="F263" i="62"/>
  <c r="K263" i="62" s="1"/>
  <c r="E264" i="62"/>
  <c r="F264" i="62"/>
  <c r="K264" i="62" s="1"/>
  <c r="E265" i="62"/>
  <c r="F265" i="62"/>
  <c r="K265" i="62" s="1"/>
  <c r="E268" i="62"/>
  <c r="F268" i="62"/>
  <c r="K268" i="62" s="1"/>
  <c r="E269" i="62"/>
  <c r="F269" i="62" s="1"/>
  <c r="K269" i="62" s="1"/>
  <c r="E270" i="62"/>
  <c r="F270" i="62"/>
  <c r="K270" i="62" s="1"/>
  <c r="E271" i="62"/>
  <c r="F271" i="62"/>
  <c r="K271" i="62" s="1"/>
  <c r="E272" i="62"/>
  <c r="F272" i="62"/>
  <c r="K272" i="62" s="1"/>
  <c r="E273" i="62"/>
  <c r="F273" i="62"/>
  <c r="K273" i="62" s="1"/>
  <c r="E274" i="62"/>
  <c r="F274" i="62"/>
  <c r="K274" i="62" s="1"/>
  <c r="E275" i="62"/>
  <c r="F275" i="62"/>
  <c r="K275" i="62" s="1"/>
  <c r="E276" i="62"/>
  <c r="F276" i="62"/>
  <c r="K276" i="62" s="1"/>
  <c r="E277" i="62"/>
  <c r="F277" i="62"/>
  <c r="K277" i="62" s="1"/>
  <c r="E279" i="62"/>
  <c r="F279" i="62"/>
  <c r="K279" i="62" s="1"/>
  <c r="E280" i="62"/>
  <c r="F280" i="62"/>
  <c r="K280" i="62" s="1"/>
  <c r="E281" i="62"/>
  <c r="F281" i="62"/>
  <c r="K281" i="62" s="1"/>
  <c r="E282" i="62"/>
  <c r="F282" i="62"/>
  <c r="K282" i="62" s="1"/>
  <c r="E283" i="62"/>
  <c r="F283" i="62"/>
  <c r="K283" i="62" s="1"/>
  <c r="E284" i="62"/>
  <c r="F284" i="62"/>
  <c r="K284" i="62" s="1"/>
  <c r="E285" i="62"/>
  <c r="F285" i="62"/>
  <c r="K285" i="62" s="1"/>
  <c r="E286" i="62"/>
  <c r="F286" i="62"/>
  <c r="K286" i="62" s="1"/>
  <c r="E287" i="62"/>
  <c r="F287" i="62"/>
  <c r="K287" i="62" s="1"/>
  <c r="E288" i="62"/>
  <c r="F288" i="62"/>
  <c r="K288" i="62" s="1"/>
  <c r="E289" i="62"/>
  <c r="F289" i="62"/>
  <c r="K289" i="62" s="1"/>
  <c r="E290" i="62"/>
  <c r="F290" i="62"/>
  <c r="K290" i="62" s="1"/>
  <c r="E292" i="62"/>
  <c r="F292" i="62"/>
  <c r="K292" i="62" s="1"/>
  <c r="E293" i="62"/>
  <c r="F293" i="62"/>
  <c r="K293" i="62" s="1"/>
  <c r="E294" i="62"/>
  <c r="F294" i="62" s="1"/>
  <c r="K294" i="62" s="1"/>
  <c r="E295" i="62"/>
  <c r="F295" i="62"/>
  <c r="K295" i="62" s="1"/>
  <c r="E296" i="62"/>
  <c r="F296" i="62"/>
  <c r="K296" i="62" s="1"/>
  <c r="E297" i="62"/>
  <c r="F297" i="62"/>
  <c r="K297" i="62" s="1"/>
  <c r="E298" i="62"/>
  <c r="F298" i="62"/>
  <c r="K298" i="62" s="1"/>
  <c r="E299" i="62"/>
  <c r="F299" i="62"/>
  <c r="K299" i="62" s="1"/>
  <c r="E300" i="62"/>
  <c r="F300" i="62"/>
  <c r="K300" i="62" s="1"/>
  <c r="E301" i="62"/>
  <c r="F301" i="62"/>
  <c r="K301" i="62" s="1"/>
  <c r="E302" i="62"/>
  <c r="F302" i="62"/>
  <c r="K302" i="62" s="1"/>
  <c r="E303" i="62"/>
  <c r="F303" i="62"/>
  <c r="K303" i="62" s="1"/>
  <c r="E304" i="62"/>
  <c r="F304" i="62"/>
  <c r="K304" i="62" s="1"/>
  <c r="E305" i="62"/>
  <c r="F305" i="62"/>
  <c r="K305" i="62" s="1"/>
  <c r="E306" i="62"/>
  <c r="F306" i="62"/>
  <c r="K306" i="62" s="1"/>
  <c r="E307" i="62"/>
  <c r="F307" i="62"/>
  <c r="K307" i="62" s="1"/>
  <c r="E308" i="62"/>
  <c r="F308" i="62"/>
  <c r="K308" i="62" s="1"/>
  <c r="E309" i="62"/>
  <c r="F309" i="62"/>
  <c r="K309" i="62" s="1"/>
  <c r="E310" i="62"/>
  <c r="F310" i="62"/>
  <c r="K310" i="62" s="1"/>
  <c r="E311" i="62"/>
  <c r="F311" i="62"/>
  <c r="K311" i="62" s="1"/>
  <c r="E312" i="62"/>
  <c r="F312" i="62"/>
  <c r="K312" i="62" s="1"/>
  <c r="E315" i="62"/>
  <c r="F315" i="62"/>
  <c r="E316" i="62"/>
  <c r="F316" i="62"/>
  <c r="K316" i="62" s="1"/>
  <c r="E317" i="62"/>
  <c r="F317" i="62"/>
  <c r="K317" i="62" s="1"/>
  <c r="E319" i="62"/>
  <c r="F319" i="62"/>
  <c r="K319" i="62" s="1"/>
  <c r="E320" i="62"/>
  <c r="F320" i="62"/>
  <c r="K320" i="62" s="1"/>
  <c r="E321" i="62"/>
  <c r="F321" i="62"/>
  <c r="K321" i="62" s="1"/>
  <c r="E322" i="62"/>
  <c r="F322" i="62"/>
  <c r="K322" i="62" s="1"/>
  <c r="E323" i="62"/>
  <c r="F323" i="62"/>
  <c r="K323" i="62" s="1"/>
  <c r="E324" i="62"/>
  <c r="F324" i="62" s="1"/>
  <c r="K324" i="62" s="1"/>
  <c r="E325" i="62"/>
  <c r="F325" i="62"/>
  <c r="K325" i="62" s="1"/>
  <c r="E326" i="62"/>
  <c r="F326" i="62"/>
  <c r="K326" i="62" s="1"/>
  <c r="E327" i="62"/>
  <c r="F327" i="62"/>
  <c r="K327" i="62" s="1"/>
  <c r="E328" i="62"/>
  <c r="F328" i="62"/>
  <c r="K328" i="62" s="1"/>
  <c r="E329" i="62"/>
  <c r="F329" i="62"/>
  <c r="K329" i="62" s="1"/>
  <c r="E330" i="62"/>
  <c r="F330" i="62"/>
  <c r="K330" i="62" s="1"/>
  <c r="E333" i="62"/>
  <c r="F333" i="62"/>
  <c r="K333" i="62" s="1"/>
  <c r="E334" i="62"/>
  <c r="F334" i="62"/>
  <c r="E335" i="62"/>
  <c r="F335" i="62"/>
  <c r="K335" i="62" s="1"/>
  <c r="E337" i="62"/>
  <c r="F337" i="62" s="1"/>
  <c r="K337" i="62" s="1"/>
  <c r="E338" i="62"/>
  <c r="F338" i="62"/>
  <c r="K338" i="62" s="1"/>
  <c r="E339" i="62"/>
  <c r="F339" i="62" s="1"/>
  <c r="K339" i="62" s="1"/>
  <c r="E341" i="62"/>
  <c r="F341" i="62"/>
  <c r="K341" i="62" s="1"/>
  <c r="E342" i="62"/>
  <c r="F342" i="62"/>
  <c r="K342" i="62" s="1"/>
  <c r="E343" i="62"/>
  <c r="F343" i="62"/>
  <c r="K343" i="62" s="1"/>
  <c r="E344" i="62"/>
  <c r="F344" i="62"/>
  <c r="K344" i="62" s="1"/>
  <c r="E345" i="62"/>
  <c r="F345" i="62"/>
  <c r="K345" i="62" s="1"/>
  <c r="E346" i="62"/>
  <c r="F346" i="62"/>
  <c r="K346" i="62" s="1"/>
  <c r="E347" i="62"/>
  <c r="F347" i="62"/>
  <c r="K347" i="62" s="1"/>
  <c r="E348" i="62"/>
  <c r="F348" i="62"/>
  <c r="K348" i="62" s="1"/>
  <c r="E349" i="62"/>
  <c r="F349" i="62"/>
  <c r="K349" i="62" s="1"/>
  <c r="E350" i="62"/>
  <c r="F350" i="62"/>
  <c r="K350" i="62" s="1"/>
  <c r="E351" i="62"/>
  <c r="F351" i="62"/>
  <c r="K351" i="62" s="1"/>
  <c r="E352" i="62"/>
  <c r="F352" i="62"/>
  <c r="K352" i="62" s="1"/>
  <c r="E353" i="62"/>
  <c r="F353" i="62"/>
  <c r="K353" i="62" s="1"/>
  <c r="E354" i="62"/>
  <c r="F354" i="62"/>
  <c r="K354" i="62" s="1"/>
  <c r="E355" i="62"/>
  <c r="F355" i="62"/>
  <c r="K355" i="62" s="1"/>
  <c r="E356" i="62"/>
  <c r="F356" i="62"/>
  <c r="K356" i="62" s="1"/>
  <c r="E358" i="62"/>
  <c r="F358" i="62"/>
  <c r="K358" i="62" s="1"/>
  <c r="E359" i="62"/>
  <c r="F359" i="62"/>
  <c r="K359" i="62" s="1"/>
  <c r="E360" i="62"/>
  <c r="F360" i="62"/>
  <c r="K360" i="62" s="1"/>
  <c r="E361" i="62"/>
  <c r="F361" i="62"/>
  <c r="K361" i="62" s="1"/>
  <c r="E363" i="62"/>
  <c r="F363" i="62"/>
  <c r="K363" i="62" s="1"/>
  <c r="E364" i="62"/>
  <c r="F364" i="62"/>
  <c r="K364" i="62" s="1"/>
  <c r="E365" i="62"/>
  <c r="F365" i="62"/>
  <c r="K365" i="62" s="1"/>
  <c r="E366" i="62"/>
  <c r="F366" i="62"/>
  <c r="K366" i="62" s="1"/>
  <c r="E367" i="62"/>
  <c r="F367" i="62"/>
  <c r="K367" i="62" s="1"/>
  <c r="E368" i="62"/>
  <c r="F368" i="62"/>
  <c r="K368" i="62" s="1"/>
  <c r="E369" i="62"/>
  <c r="F369" i="62"/>
  <c r="K369" i="62" s="1"/>
  <c r="E371" i="62"/>
  <c r="F371" i="62"/>
  <c r="K371" i="62" s="1"/>
  <c r="E372" i="62"/>
  <c r="F372" i="62"/>
  <c r="K372" i="62" s="1"/>
  <c r="E373" i="62"/>
  <c r="F373" i="62"/>
  <c r="K373" i="62" s="1"/>
  <c r="E374" i="62"/>
  <c r="F374" i="62" s="1"/>
  <c r="K374" i="62" s="1"/>
  <c r="E375" i="62"/>
  <c r="F375" i="62"/>
  <c r="K375" i="62" s="1"/>
  <c r="E376" i="62"/>
  <c r="F376" i="62"/>
  <c r="K376" i="62" s="1"/>
  <c r="E377" i="62"/>
  <c r="F377" i="62"/>
  <c r="K377" i="62" s="1"/>
  <c r="E378" i="62"/>
  <c r="F378" i="62"/>
  <c r="K378" i="62" s="1"/>
  <c r="E379" i="62"/>
  <c r="F379" i="62"/>
  <c r="K379" i="62" s="1"/>
  <c r="E380" i="62"/>
  <c r="F380" i="62"/>
  <c r="K380" i="62" s="1"/>
  <c r="E381" i="62"/>
  <c r="F381" i="62"/>
  <c r="K381" i="62" s="1"/>
  <c r="E382" i="62"/>
  <c r="F382" i="62"/>
  <c r="K382" i="62" s="1"/>
  <c r="E383" i="62"/>
  <c r="F383" i="62"/>
  <c r="K383" i="62" s="1"/>
  <c r="E385" i="62"/>
  <c r="F385" i="62"/>
  <c r="K385" i="62" s="1"/>
  <c r="E386" i="62"/>
  <c r="F386" i="62"/>
  <c r="K386" i="62" s="1"/>
  <c r="E388" i="62"/>
  <c r="F388" i="62"/>
  <c r="K388" i="62" s="1"/>
  <c r="E389" i="62"/>
  <c r="F389" i="62"/>
  <c r="K389" i="62" s="1"/>
  <c r="E390" i="62"/>
  <c r="F390" i="62"/>
  <c r="K390" i="62" s="1"/>
  <c r="E391" i="62"/>
  <c r="F391" i="62"/>
  <c r="K391" i="62" s="1"/>
  <c r="E392" i="62"/>
  <c r="F392" i="62"/>
  <c r="K392" i="62" s="1"/>
  <c r="E393" i="62"/>
  <c r="F393" i="62"/>
  <c r="K393" i="62" s="1"/>
  <c r="E396" i="62"/>
  <c r="F396" i="62"/>
  <c r="K396" i="62" s="1"/>
  <c r="E397" i="62"/>
  <c r="F397" i="62"/>
  <c r="K397" i="62" s="1"/>
  <c r="E398" i="62"/>
  <c r="F398" i="62"/>
  <c r="K398" i="62" s="1"/>
  <c r="E399" i="62"/>
  <c r="F399" i="62"/>
  <c r="K399" i="62" s="1"/>
  <c r="E400" i="62"/>
  <c r="F400" i="62"/>
  <c r="K400" i="62" s="1"/>
  <c r="E401" i="62"/>
  <c r="F401" i="62"/>
  <c r="K401" i="62" s="1"/>
  <c r="E402" i="62"/>
  <c r="F402" i="62"/>
  <c r="K402" i="62" s="1"/>
  <c r="E403" i="62"/>
  <c r="F403" i="62"/>
  <c r="K403" i="62" s="1"/>
  <c r="E404" i="62"/>
  <c r="F404" i="62"/>
  <c r="K404" i="62" s="1"/>
  <c r="E405" i="62"/>
  <c r="F405" i="62"/>
  <c r="K405" i="62" s="1"/>
  <c r="E406" i="62"/>
  <c r="F406" i="62"/>
  <c r="K406" i="62" s="1"/>
  <c r="E407" i="62"/>
  <c r="F407" i="62"/>
  <c r="K407" i="62" s="1"/>
  <c r="E408" i="62"/>
  <c r="F408" i="62"/>
  <c r="K408" i="62" s="1"/>
  <c r="E409" i="62"/>
  <c r="F409" i="62"/>
  <c r="K409" i="62" s="1"/>
  <c r="E410" i="62"/>
  <c r="F410" i="62"/>
  <c r="K410" i="62" s="1"/>
  <c r="E411" i="62"/>
  <c r="F411" i="62"/>
  <c r="K411" i="62" s="1"/>
  <c r="E412" i="62"/>
  <c r="F412" i="62"/>
  <c r="K412" i="62" s="1"/>
  <c r="E413" i="62"/>
  <c r="F413" i="62" s="1"/>
  <c r="K413" i="62" s="1"/>
  <c r="E414" i="62"/>
  <c r="F414" i="62"/>
  <c r="K414" i="62" s="1"/>
  <c r="E415" i="62"/>
  <c r="F415" i="62"/>
  <c r="K415" i="62" s="1"/>
  <c r="E416" i="62"/>
  <c r="F416" i="62"/>
  <c r="K416" i="62" s="1"/>
  <c r="E417" i="62"/>
  <c r="F417" i="62"/>
  <c r="K417" i="62" s="1"/>
  <c r="E418" i="62"/>
  <c r="F418" i="62" s="1"/>
  <c r="K418" i="62" s="1"/>
  <c r="E419" i="62"/>
  <c r="F419" i="62"/>
  <c r="K419" i="62" s="1"/>
  <c r="E420" i="62"/>
  <c r="F420" i="62"/>
  <c r="K420" i="62" s="1"/>
  <c r="E422" i="62"/>
  <c r="F422" i="62" s="1"/>
  <c r="K422" i="62" s="1"/>
  <c r="E423" i="62"/>
  <c r="F423" i="62"/>
  <c r="K423" i="62" s="1"/>
  <c r="E424" i="62"/>
  <c r="F424" i="62"/>
  <c r="K424" i="62" s="1"/>
  <c r="E425" i="62"/>
  <c r="F425" i="62"/>
  <c r="K425" i="62" s="1"/>
  <c r="E426" i="62"/>
  <c r="F426" i="62"/>
  <c r="K426" i="62" s="1"/>
  <c r="E427" i="62"/>
  <c r="F427" i="62"/>
  <c r="K427" i="62" s="1"/>
  <c r="E428" i="62"/>
  <c r="F428" i="62"/>
  <c r="K428" i="62" s="1"/>
  <c r="E429" i="62"/>
  <c r="F429" i="62"/>
  <c r="K429" i="62" s="1"/>
  <c r="E430" i="62"/>
  <c r="F430" i="62"/>
  <c r="K430" i="62" s="1"/>
  <c r="E431" i="62"/>
  <c r="F431" i="62"/>
  <c r="K431" i="62" s="1"/>
  <c r="E432" i="62"/>
  <c r="F432" i="62"/>
  <c r="K432" i="62" s="1"/>
  <c r="E433" i="62"/>
  <c r="F433" i="62"/>
  <c r="K433" i="62" s="1"/>
  <c r="E434" i="62"/>
  <c r="F434" i="62"/>
  <c r="K434" i="62" s="1"/>
  <c r="E435" i="62"/>
  <c r="F435" i="62"/>
  <c r="K435" i="62" s="1"/>
  <c r="E436" i="62"/>
  <c r="F436" i="62"/>
  <c r="K436" i="62" s="1"/>
  <c r="E437" i="62"/>
  <c r="F437" i="62"/>
  <c r="K437" i="62" s="1"/>
  <c r="E438" i="62"/>
  <c r="F438" i="62"/>
  <c r="K438" i="62" s="1"/>
  <c r="F439" i="62"/>
  <c r="K439" i="62" s="1"/>
  <c r="F440" i="62"/>
  <c r="K440" i="62" s="1"/>
  <c r="E441" i="62"/>
  <c r="F441" i="62" s="1"/>
  <c r="K441" i="62" s="1"/>
  <c r="E442" i="62"/>
  <c r="F442" i="62"/>
  <c r="K442" i="62" s="1"/>
  <c r="E443" i="62"/>
  <c r="F443" i="62"/>
  <c r="K443" i="62" s="1"/>
  <c r="E445" i="62"/>
  <c r="F445" i="62"/>
  <c r="E446" i="62"/>
  <c r="F446" i="62" s="1"/>
  <c r="K446" i="62" s="1"/>
  <c r="E447" i="62"/>
  <c r="F447" i="62"/>
  <c r="K447" i="62" s="1"/>
  <c r="E448" i="62"/>
  <c r="F448" i="62"/>
  <c r="K448" i="62" s="1"/>
  <c r="E449" i="62"/>
  <c r="F449" i="62"/>
  <c r="K449" i="62" s="1"/>
  <c r="E450" i="62"/>
  <c r="F450" i="62"/>
  <c r="K450" i="62" s="1"/>
  <c r="E451" i="62"/>
  <c r="F451" i="62"/>
  <c r="K451" i="62" s="1"/>
  <c r="E452" i="62"/>
  <c r="F452" i="62"/>
  <c r="K452" i="62" s="1"/>
  <c r="E454" i="62"/>
  <c r="F454" i="62" s="1"/>
  <c r="K454" i="62" s="1"/>
  <c r="E455" i="62"/>
  <c r="F455" i="62"/>
  <c r="K455" i="62" s="1"/>
  <c r="E456" i="62"/>
  <c r="F456" i="62"/>
  <c r="K456" i="62" s="1"/>
  <c r="E457" i="62"/>
  <c r="F457" i="62"/>
  <c r="K457" i="62" s="1"/>
  <c r="E459" i="62"/>
  <c r="F459" i="62"/>
  <c r="K459" i="62" s="1"/>
  <c r="E460" i="62"/>
  <c r="F460" i="62"/>
  <c r="K460" i="62" s="1"/>
  <c r="E461" i="62"/>
  <c r="F461" i="62"/>
  <c r="K461" i="62" s="1"/>
  <c r="E462" i="62"/>
  <c r="F462" i="62"/>
  <c r="K462" i="62" s="1"/>
  <c r="E463" i="62"/>
  <c r="F463" i="62"/>
  <c r="K463" i="62" s="1"/>
  <c r="E464" i="62"/>
  <c r="F464" i="62"/>
  <c r="K464" i="62" s="1"/>
  <c r="E465" i="62"/>
  <c r="F465" i="62"/>
  <c r="K465" i="62" s="1"/>
  <c r="E466" i="62"/>
  <c r="F466" i="62"/>
  <c r="K466" i="62" s="1"/>
  <c r="E467" i="62"/>
  <c r="F467" i="62"/>
  <c r="K467" i="62" s="1"/>
  <c r="E468" i="62"/>
  <c r="F468" i="62"/>
  <c r="K468" i="62" s="1"/>
  <c r="E469" i="62"/>
  <c r="F469" i="62"/>
  <c r="K469" i="62" s="1"/>
  <c r="E470" i="62"/>
  <c r="F470" i="62"/>
  <c r="K470" i="62" s="1"/>
  <c r="E471" i="62"/>
  <c r="F471" i="62"/>
  <c r="K471" i="62" s="1"/>
  <c r="E472" i="62"/>
  <c r="F472" i="62"/>
  <c r="K472" i="62" s="1"/>
  <c r="E473" i="62"/>
  <c r="F473" i="62"/>
  <c r="K473" i="62" s="1"/>
  <c r="E474" i="62"/>
  <c r="F474" i="62"/>
  <c r="K474" i="62" s="1"/>
  <c r="E475" i="62"/>
  <c r="F475" i="62"/>
  <c r="K475" i="62" s="1"/>
  <c r="E476" i="62"/>
  <c r="F476" i="62"/>
  <c r="K476" i="62" s="1"/>
  <c r="E477" i="62"/>
  <c r="F477" i="62"/>
  <c r="K477" i="62" s="1"/>
  <c r="E478" i="62"/>
  <c r="F478" i="62"/>
  <c r="K478" i="62" s="1"/>
  <c r="E479" i="62"/>
  <c r="F479" i="62"/>
  <c r="K479" i="62" s="1"/>
  <c r="E480" i="62"/>
  <c r="F480" i="62"/>
  <c r="K480" i="62" s="1"/>
  <c r="E481" i="62"/>
  <c r="F481" i="62"/>
  <c r="K481" i="62" s="1"/>
  <c r="E482" i="62"/>
  <c r="F482" i="62"/>
  <c r="K482" i="62" s="1"/>
  <c r="E483" i="62"/>
  <c r="F483" i="62"/>
  <c r="K483" i="62" s="1"/>
  <c r="E484" i="62"/>
  <c r="F484" i="62"/>
  <c r="K484" i="62" s="1"/>
  <c r="E485" i="62"/>
  <c r="F485" i="62"/>
  <c r="K485" i="62" s="1"/>
  <c r="E486" i="62"/>
  <c r="F486" i="62"/>
  <c r="K486" i="62" s="1"/>
  <c r="E487" i="62"/>
  <c r="F487" i="62"/>
  <c r="K487" i="62" s="1"/>
  <c r="E488" i="62"/>
  <c r="F488" i="62"/>
  <c r="K488" i="62" s="1"/>
  <c r="E491" i="62"/>
  <c r="F491" i="62" s="1"/>
  <c r="K491" i="62" s="1"/>
  <c r="E492" i="62"/>
  <c r="F492" i="62" s="1"/>
  <c r="K492" i="62" s="1"/>
  <c r="E493" i="62"/>
  <c r="F493" i="62" s="1"/>
  <c r="K493" i="62" s="1"/>
  <c r="E494" i="62"/>
  <c r="F494" i="62" s="1"/>
  <c r="K494" i="62" s="1"/>
  <c r="E495" i="62"/>
  <c r="F495" i="62"/>
  <c r="K495" i="62" s="1"/>
  <c r="E496" i="62"/>
  <c r="F496" i="62"/>
  <c r="K496" i="62" s="1"/>
  <c r="E497" i="62"/>
  <c r="F497" i="62"/>
  <c r="K497" i="62" s="1"/>
  <c r="E498" i="62"/>
  <c r="F498" i="62"/>
  <c r="K498" i="62" s="1"/>
  <c r="E499" i="62"/>
  <c r="F499" i="62"/>
  <c r="K499" i="62" s="1"/>
  <c r="E500" i="62"/>
  <c r="F500" i="62"/>
  <c r="K500" i="62" s="1"/>
  <c r="E501" i="62"/>
  <c r="F501" i="62"/>
  <c r="K501" i="62" s="1"/>
  <c r="E502" i="62"/>
  <c r="F502" i="62"/>
  <c r="K502" i="62" s="1"/>
  <c r="E503" i="62"/>
  <c r="F503" i="62"/>
  <c r="K503" i="62" s="1"/>
  <c r="E504" i="62"/>
  <c r="F504" i="62"/>
  <c r="K504" i="62" s="1"/>
  <c r="E505" i="62"/>
  <c r="F505" i="62"/>
  <c r="K505" i="62" s="1"/>
  <c r="E506" i="62"/>
  <c r="F506" i="62"/>
  <c r="K506" i="62" s="1"/>
  <c r="E507" i="62"/>
  <c r="F507" i="62"/>
  <c r="K507" i="62" s="1"/>
  <c r="E508" i="62"/>
  <c r="F508" i="62"/>
  <c r="K508" i="62" s="1"/>
  <c r="E509" i="62"/>
  <c r="F509" i="62"/>
  <c r="K509" i="62" s="1"/>
  <c r="E510" i="62"/>
  <c r="F510" i="62"/>
  <c r="K510" i="62" s="1"/>
  <c r="E511" i="62"/>
  <c r="F511" i="62"/>
  <c r="K511" i="62" s="1"/>
  <c r="E512" i="62"/>
  <c r="F512" i="62"/>
  <c r="K512" i="62" s="1"/>
  <c r="E513" i="62"/>
  <c r="F513" i="62"/>
  <c r="K513" i="62" s="1"/>
  <c r="E514" i="62"/>
  <c r="F514" i="62"/>
  <c r="K514" i="62" s="1"/>
  <c r="E516" i="62"/>
  <c r="F516" i="62" s="1"/>
  <c r="K516" i="62" s="1"/>
  <c r="E517" i="62"/>
  <c r="F517" i="62" s="1"/>
  <c r="K517" i="62" s="1"/>
  <c r="E518" i="62"/>
  <c r="F518" i="62"/>
  <c r="K518" i="62" s="1"/>
  <c r="E519" i="62"/>
  <c r="F519" i="62"/>
  <c r="K519" i="62" s="1"/>
  <c r="E520" i="62"/>
  <c r="F520" i="62"/>
  <c r="K520" i="62" s="1"/>
  <c r="E521" i="62"/>
  <c r="F521" i="62"/>
  <c r="K521" i="62" s="1"/>
  <c r="E522" i="62"/>
  <c r="F522" i="62"/>
  <c r="K522" i="62" s="1"/>
  <c r="E523" i="62"/>
  <c r="F523" i="62"/>
  <c r="K523" i="62" s="1"/>
  <c r="E524" i="62"/>
  <c r="F524" i="62"/>
  <c r="K524" i="62" s="1"/>
  <c r="E525" i="62"/>
  <c r="F525" i="62"/>
  <c r="K525" i="62" s="1"/>
  <c r="E526" i="62"/>
  <c r="F526" i="62"/>
  <c r="K526" i="62" s="1"/>
  <c r="E527" i="62"/>
  <c r="F527" i="62"/>
  <c r="K527" i="62" s="1"/>
  <c r="E528" i="62"/>
  <c r="F528" i="62"/>
  <c r="K528" i="62" s="1"/>
  <c r="E529" i="62"/>
  <c r="F529" i="62"/>
  <c r="K529" i="62" s="1"/>
  <c r="E530" i="62"/>
  <c r="F530" i="62"/>
  <c r="K530" i="62" s="1"/>
  <c r="E532" i="62"/>
  <c r="F532" i="62"/>
  <c r="K532" i="62" s="1"/>
  <c r="E533" i="62"/>
  <c r="F533" i="62"/>
  <c r="K533" i="62" s="1"/>
  <c r="E534" i="62"/>
  <c r="F534" i="62"/>
  <c r="K534" i="62" s="1"/>
  <c r="E535" i="62"/>
  <c r="F535" i="62"/>
  <c r="K535" i="62" s="1"/>
  <c r="E536" i="62"/>
  <c r="F536" i="62"/>
  <c r="K536" i="62" s="1"/>
  <c r="E537" i="62"/>
  <c r="F537" i="62"/>
  <c r="K537" i="62" s="1"/>
  <c r="E538" i="62"/>
  <c r="F538" i="62"/>
  <c r="K538" i="62" s="1"/>
  <c r="E539" i="62"/>
  <c r="F539" i="62"/>
  <c r="K539" i="62" s="1"/>
  <c r="E540" i="62"/>
  <c r="F540" i="62"/>
  <c r="K540" i="62" s="1"/>
  <c r="E541" i="62"/>
  <c r="F541" i="62"/>
  <c r="K541" i="62" s="1"/>
  <c r="E542" i="62"/>
  <c r="F542" i="62"/>
  <c r="K542" i="62" s="1"/>
  <c r="E543" i="62"/>
  <c r="F543" i="62"/>
  <c r="K543" i="62" s="1"/>
  <c r="E544" i="62"/>
  <c r="F544" i="62"/>
  <c r="K544" i="62" s="1"/>
  <c r="E545" i="62"/>
  <c r="F545" i="62"/>
  <c r="K545" i="62" s="1"/>
  <c r="E546" i="62"/>
  <c r="F546" i="62"/>
  <c r="K546" i="62" s="1"/>
  <c r="E547" i="62"/>
  <c r="F547" i="62"/>
  <c r="K547" i="62" s="1"/>
  <c r="E548" i="62"/>
  <c r="F548" i="62"/>
  <c r="K548" i="62" s="1"/>
  <c r="E549" i="62"/>
  <c r="F549" i="62"/>
  <c r="K549" i="62" s="1"/>
  <c r="E550" i="62"/>
  <c r="F550" i="62"/>
  <c r="K550" i="62" s="1"/>
  <c r="E551" i="62"/>
  <c r="F551" i="62"/>
  <c r="K551" i="62" s="1"/>
  <c r="E552" i="62"/>
  <c r="F552" i="62"/>
  <c r="K552" i="62" s="1"/>
  <c r="E553" i="62"/>
  <c r="F553" i="62"/>
  <c r="K553" i="62" s="1"/>
  <c r="E554" i="62"/>
  <c r="F554" i="62"/>
  <c r="K554" i="62" s="1"/>
  <c r="E555" i="62"/>
  <c r="F555" i="62"/>
  <c r="K555" i="62" s="1"/>
  <c r="E556" i="62"/>
  <c r="F556" i="62"/>
  <c r="K556" i="62" s="1"/>
  <c r="E557" i="62"/>
  <c r="F557" i="62"/>
  <c r="K557" i="62" s="1"/>
  <c r="E558" i="62"/>
  <c r="F558" i="62"/>
  <c r="K558" i="62" s="1"/>
  <c r="E559" i="62"/>
  <c r="F559" i="62"/>
  <c r="K559" i="62" s="1"/>
  <c r="E560" i="62"/>
  <c r="F560" i="62"/>
  <c r="K560" i="62" s="1"/>
  <c r="E561" i="62"/>
  <c r="F561" i="62"/>
  <c r="K561" i="62" s="1"/>
  <c r="E564" i="62"/>
  <c r="F564" i="62"/>
  <c r="K564" i="62" s="1"/>
  <c r="E565" i="62"/>
  <c r="F565" i="62"/>
  <c r="K565" i="62" s="1"/>
  <c r="E566" i="62"/>
  <c r="F566" i="62"/>
  <c r="K566" i="62" s="1"/>
  <c r="E567" i="62"/>
  <c r="F567" i="62"/>
  <c r="K567" i="62" s="1"/>
  <c r="E568" i="62"/>
  <c r="F568" i="62"/>
  <c r="K568" i="62" s="1"/>
  <c r="E569" i="62"/>
  <c r="F569" i="62"/>
  <c r="K569" i="62" s="1"/>
  <c r="E570" i="62"/>
  <c r="F570" i="62"/>
  <c r="K570" i="62" s="1"/>
  <c r="E571" i="62"/>
  <c r="F571" i="62"/>
  <c r="K571" i="62" s="1"/>
  <c r="E572" i="62"/>
  <c r="F572" i="62"/>
  <c r="K572" i="62" s="1"/>
  <c r="E573" i="62"/>
  <c r="F573" i="62"/>
  <c r="K573" i="62" s="1"/>
  <c r="E574" i="62"/>
  <c r="F574" i="62"/>
  <c r="K574" i="62" s="1"/>
  <c r="E575" i="62"/>
  <c r="F575" i="62"/>
  <c r="K575" i="62" s="1"/>
  <c r="E576" i="62"/>
  <c r="F576" i="62"/>
  <c r="K576" i="62" s="1"/>
  <c r="E577" i="62"/>
  <c r="F577" i="62"/>
  <c r="K577" i="62" s="1"/>
  <c r="E578" i="62"/>
  <c r="F578" i="62"/>
  <c r="K578" i="62" s="1"/>
  <c r="E579" i="62"/>
  <c r="F579" i="62"/>
  <c r="K579" i="62" s="1"/>
  <c r="E580" i="62"/>
  <c r="F580" i="62"/>
  <c r="K580" i="62" s="1"/>
  <c r="E581" i="62"/>
  <c r="F581" i="62"/>
  <c r="K581" i="62" s="1"/>
  <c r="E582" i="62"/>
  <c r="F582" i="62"/>
  <c r="K582" i="62" s="1"/>
  <c r="E583" i="62"/>
  <c r="F583" i="62"/>
  <c r="K583" i="62" s="1"/>
  <c r="E584" i="62"/>
  <c r="F584" i="62"/>
  <c r="K584" i="62" s="1"/>
  <c r="E585" i="62"/>
  <c r="F585" i="62"/>
  <c r="K585" i="62" s="1"/>
  <c r="E586" i="62"/>
  <c r="F586" i="62"/>
  <c r="K586" i="62" s="1"/>
  <c r="E587" i="62"/>
  <c r="F587" i="62"/>
  <c r="K587" i="62" s="1"/>
  <c r="E588" i="62"/>
  <c r="F588" i="62"/>
  <c r="K588" i="62" s="1"/>
  <c r="E589" i="62"/>
  <c r="F589" i="62"/>
  <c r="K589" i="62" s="1"/>
  <c r="E590" i="62"/>
  <c r="F590" i="62"/>
  <c r="K590" i="62" s="1"/>
  <c r="E591" i="62"/>
  <c r="F591" i="62"/>
  <c r="K591" i="62" s="1"/>
  <c r="E592" i="62"/>
  <c r="F592" i="62"/>
  <c r="K592" i="62" s="1"/>
  <c r="E593" i="62"/>
  <c r="F593" i="62"/>
  <c r="K593" i="62" s="1"/>
  <c r="E594" i="62"/>
  <c r="F594" i="62"/>
  <c r="K594" i="62" s="1"/>
  <c r="E595" i="62"/>
  <c r="F595" i="62"/>
  <c r="K595" i="62" s="1"/>
  <c r="K596" i="62"/>
  <c r="F10" i="25"/>
  <c r="K10" i="25" s="1"/>
  <c r="D11" i="25"/>
  <c r="F11" i="25" s="1"/>
  <c r="F12" i="25"/>
  <c r="K12" i="25" s="1"/>
  <c r="F13" i="25"/>
  <c r="K13" i="25" s="1"/>
  <c r="F14" i="25"/>
  <c r="K14" i="25" s="1"/>
  <c r="F16" i="25"/>
  <c r="K16" i="25" s="1"/>
  <c r="F17" i="25"/>
  <c r="K17" i="25" s="1"/>
  <c r="F19" i="25"/>
  <c r="K19" i="25" s="1"/>
  <c r="F20" i="25"/>
  <c r="K20" i="25" s="1"/>
  <c r="F21" i="25"/>
  <c r="F23" i="25"/>
  <c r="K23" i="25" s="1"/>
  <c r="F24" i="25"/>
  <c r="K24" i="25" s="1"/>
  <c r="F25" i="25"/>
  <c r="K25" i="25" s="1"/>
  <c r="F26" i="25"/>
  <c r="K26" i="25" s="1"/>
  <c r="F29" i="25"/>
  <c r="K29" i="25" s="1"/>
  <c r="F30" i="25"/>
  <c r="K30" i="25" s="1"/>
  <c r="F31" i="25"/>
  <c r="K31" i="25" s="1"/>
  <c r="D33" i="25"/>
  <c r="F33" i="25" s="1"/>
  <c r="K33" i="25" s="1"/>
  <c r="F34" i="25"/>
  <c r="K34" i="25" s="1"/>
  <c r="F35" i="25"/>
  <c r="K35" i="25" s="1"/>
  <c r="F36" i="25"/>
  <c r="K36" i="25" s="1"/>
  <c r="F37" i="25"/>
  <c r="K37" i="25" s="1"/>
  <c r="F38" i="25"/>
  <c r="K38" i="25" s="1"/>
  <c r="F39" i="25"/>
  <c r="K39" i="25" s="1"/>
  <c r="F40" i="25"/>
  <c r="K40" i="25" s="1"/>
  <c r="F41" i="25"/>
  <c r="K41" i="25" s="1"/>
  <c r="F42" i="25"/>
  <c r="K42" i="25" s="1"/>
  <c r="F43" i="25"/>
  <c r="K43" i="25" s="1"/>
  <c r="F44" i="25"/>
  <c r="K44" i="25" s="1"/>
  <c r="F45" i="25"/>
  <c r="K45" i="25" s="1"/>
  <c r="F46" i="25"/>
  <c r="K46" i="25" s="1"/>
  <c r="F47" i="25"/>
  <c r="K47" i="25" s="1"/>
  <c r="F48" i="25"/>
  <c r="K48" i="25" s="1"/>
  <c r="F49" i="25"/>
  <c r="K49" i="25" s="1"/>
  <c r="F50" i="25"/>
  <c r="K50" i="25" s="1"/>
  <c r="F51" i="25"/>
  <c r="K51" i="25" s="1"/>
  <c r="F52" i="25"/>
  <c r="K52" i="25" s="1"/>
  <c r="F53" i="25"/>
  <c r="K53" i="25" s="1"/>
  <c r="F54" i="25"/>
  <c r="K54" i="25" s="1"/>
  <c r="F55" i="25"/>
  <c r="K55" i="25" s="1"/>
  <c r="F56" i="25"/>
  <c r="K56" i="25" s="1"/>
  <c r="F57" i="25"/>
  <c r="K57" i="25" s="1"/>
  <c r="D58" i="25"/>
  <c r="F58" i="25" s="1"/>
  <c r="K58" i="25" s="1"/>
  <c r="F59" i="25"/>
  <c r="K59" i="25" s="1"/>
  <c r="F60" i="25"/>
  <c r="K60" i="25" s="1"/>
  <c r="F61" i="25"/>
  <c r="K61" i="25" s="1"/>
  <c r="F62" i="25"/>
  <c r="K62" i="25" s="1"/>
  <c r="F63" i="25"/>
  <c r="K63" i="25" s="1"/>
  <c r="F64" i="25"/>
  <c r="K64" i="25" s="1"/>
  <c r="F65" i="25"/>
  <c r="K65" i="25" s="1"/>
  <c r="F66" i="25"/>
  <c r="K66" i="25" s="1"/>
  <c r="F67" i="25"/>
  <c r="K67" i="25" s="1"/>
  <c r="F68" i="25"/>
  <c r="K68" i="25" s="1"/>
  <c r="F69" i="25"/>
  <c r="K69" i="25" s="1"/>
  <c r="F70" i="25"/>
  <c r="K70" i="25" s="1"/>
  <c r="F72" i="25"/>
  <c r="K72" i="25" s="1"/>
  <c r="F73" i="25"/>
  <c r="K73" i="25" s="1"/>
  <c r="F74" i="25"/>
  <c r="K74" i="25" s="1"/>
  <c r="F75" i="25"/>
  <c r="K75" i="25" s="1"/>
  <c r="F76" i="25"/>
  <c r="K76" i="25" s="1"/>
  <c r="F77" i="25"/>
  <c r="K77" i="25" s="1"/>
  <c r="F78" i="25"/>
  <c r="K78" i="25" s="1"/>
  <c r="F79" i="25"/>
  <c r="K79" i="25" s="1"/>
  <c r="F80" i="25"/>
  <c r="K80" i="25" s="1"/>
  <c r="F81" i="25"/>
  <c r="K81" i="25" s="1"/>
  <c r="F84" i="25"/>
  <c r="K84" i="25" s="1"/>
  <c r="F85" i="25"/>
  <c r="K85" i="25" s="1"/>
  <c r="F86" i="25"/>
  <c r="K86" i="25" s="1"/>
  <c r="F87" i="25"/>
  <c r="K87" i="25" s="1"/>
  <c r="F88" i="25"/>
  <c r="K88" i="25" s="1"/>
  <c r="F89" i="25"/>
  <c r="K89" i="25" s="1"/>
  <c r="D90" i="25"/>
  <c r="F90" i="25" s="1"/>
  <c r="F91" i="25"/>
  <c r="K91" i="25" s="1"/>
  <c r="F92" i="25"/>
  <c r="K92" i="25" s="1"/>
  <c r="F93" i="25"/>
  <c r="K93" i="25" s="1"/>
  <c r="F94" i="25"/>
  <c r="K94" i="25" s="1"/>
  <c r="D95" i="25"/>
  <c r="F95" i="25" s="1"/>
  <c r="K95" i="25" s="1"/>
  <c r="D96" i="25"/>
  <c r="F96" i="25" s="1"/>
  <c r="K96" i="25" s="1"/>
  <c r="F97" i="25"/>
  <c r="K97" i="25" s="1"/>
  <c r="F98" i="25"/>
  <c r="K98" i="25" s="1"/>
  <c r="F99" i="25"/>
  <c r="K99" i="25" s="1"/>
  <c r="F100" i="25"/>
  <c r="K100" i="25" s="1"/>
  <c r="D102" i="25"/>
  <c r="F102" i="25" s="1"/>
  <c r="K102" i="25" s="1"/>
  <c r="D103" i="25"/>
  <c r="F103" i="25" s="1"/>
  <c r="K103" i="25" s="1"/>
  <c r="D104" i="25"/>
  <c r="F104" i="25" s="1"/>
  <c r="K104" i="25" s="1"/>
  <c r="D105" i="25"/>
  <c r="F105" i="25" s="1"/>
  <c r="K105" i="25" s="1"/>
  <c r="F106" i="25"/>
  <c r="K106" i="25" s="1"/>
  <c r="F107" i="25"/>
  <c r="K107" i="25" s="1"/>
  <c r="F108" i="25"/>
  <c r="K108" i="25" s="1"/>
  <c r="F109" i="25"/>
  <c r="K109" i="25" s="1"/>
  <c r="F110" i="25"/>
  <c r="K110" i="25" s="1"/>
  <c r="F111" i="25"/>
  <c r="K111" i="25" s="1"/>
  <c r="F112" i="25"/>
  <c r="K112" i="25" s="1"/>
  <c r="F113" i="25"/>
  <c r="K113" i="25" s="1"/>
  <c r="F114" i="25"/>
  <c r="K114" i="25" s="1"/>
  <c r="F115" i="25"/>
  <c r="K115" i="25" s="1"/>
  <c r="F116" i="25"/>
  <c r="K116" i="25" s="1"/>
  <c r="F117" i="25"/>
  <c r="K117" i="25" s="1"/>
  <c r="F118" i="25"/>
  <c r="K118" i="25" s="1"/>
  <c r="F119" i="25"/>
  <c r="K119" i="25" s="1"/>
  <c r="F120" i="25"/>
  <c r="K120" i="25" s="1"/>
  <c r="F121" i="25"/>
  <c r="K121" i="25" s="1"/>
  <c r="F122" i="25"/>
  <c r="K122" i="25" s="1"/>
  <c r="F123" i="25"/>
  <c r="K123" i="25" s="1"/>
  <c r="F124" i="25"/>
  <c r="K124" i="25" s="1"/>
  <c r="F125" i="25"/>
  <c r="K125" i="25" s="1"/>
  <c r="F126" i="25"/>
  <c r="K126" i="25" s="1"/>
  <c r="F127" i="25"/>
  <c r="K127" i="25" s="1"/>
  <c r="F128" i="25"/>
  <c r="K128" i="25" s="1"/>
  <c r="F129" i="25"/>
  <c r="K129" i="25" s="1"/>
  <c r="F130" i="25"/>
  <c r="K130" i="25" s="1"/>
  <c r="F131" i="25"/>
  <c r="K131" i="25" s="1"/>
  <c r="F132" i="25"/>
  <c r="K132" i="25" s="1"/>
  <c r="F133" i="25"/>
  <c r="K133" i="25" s="1"/>
  <c r="F134" i="25"/>
  <c r="K134" i="25" s="1"/>
  <c r="F135" i="25"/>
  <c r="K135" i="25" s="1"/>
  <c r="F136" i="25"/>
  <c r="K136" i="25" s="1"/>
  <c r="F137" i="25"/>
  <c r="K137" i="25" s="1"/>
  <c r="F138" i="25"/>
  <c r="K138" i="25" s="1"/>
  <c r="F139" i="25"/>
  <c r="K139" i="25" s="1"/>
  <c r="F140" i="25"/>
  <c r="K140" i="25" s="1"/>
  <c r="F141" i="25"/>
  <c r="K141" i="25" s="1"/>
  <c r="F142" i="25"/>
  <c r="K142" i="25" s="1"/>
  <c r="F143" i="25"/>
  <c r="K143" i="25" s="1"/>
  <c r="F144" i="25"/>
  <c r="K144" i="25" s="1"/>
  <c r="F145" i="25"/>
  <c r="K145" i="25" s="1"/>
  <c r="F146" i="25"/>
  <c r="K146" i="25" s="1"/>
  <c r="F147" i="25"/>
  <c r="K147" i="25" s="1"/>
  <c r="F148" i="25"/>
  <c r="K148" i="25" s="1"/>
  <c r="F149" i="25"/>
  <c r="K149" i="25" s="1"/>
  <c r="F150" i="25"/>
  <c r="K150" i="25" s="1"/>
  <c r="F151" i="25"/>
  <c r="K151" i="25" s="1"/>
  <c r="F152" i="25"/>
  <c r="K152" i="25" s="1"/>
  <c r="F153" i="25"/>
  <c r="K153" i="25" s="1"/>
  <c r="F154" i="25"/>
  <c r="K154" i="25" s="1"/>
  <c r="F155" i="25"/>
  <c r="K155" i="25" s="1"/>
  <c r="F156" i="25"/>
  <c r="K156" i="25" s="1"/>
  <c r="F157" i="25"/>
  <c r="K157" i="25" s="1"/>
  <c r="F158" i="25"/>
  <c r="K158" i="25" s="1"/>
  <c r="F159" i="25"/>
  <c r="K159" i="25" s="1"/>
  <c r="F160" i="25"/>
  <c r="K160" i="25" s="1"/>
  <c r="F161" i="25"/>
  <c r="K161" i="25" s="1"/>
  <c r="F162" i="25"/>
  <c r="K162" i="25" s="1"/>
  <c r="F163" i="25"/>
  <c r="K163" i="25" s="1"/>
  <c r="F164" i="25"/>
  <c r="K164" i="25" s="1"/>
  <c r="F165" i="25"/>
  <c r="K165" i="25" s="1"/>
  <c r="F166" i="25"/>
  <c r="K166" i="25" s="1"/>
  <c r="F167" i="25"/>
  <c r="K167" i="25" s="1"/>
  <c r="F168" i="25"/>
  <c r="K168" i="25" s="1"/>
  <c r="F169" i="25"/>
  <c r="K169" i="25" s="1"/>
  <c r="F170" i="25"/>
  <c r="K170" i="25" s="1"/>
  <c r="F171" i="25"/>
  <c r="K171" i="25" s="1"/>
  <c r="F172" i="25"/>
  <c r="K172" i="25" s="1"/>
  <c r="F173" i="25"/>
  <c r="K173" i="25" s="1"/>
  <c r="F174" i="25"/>
  <c r="K174" i="25" s="1"/>
  <c r="F175" i="25"/>
  <c r="K175" i="25" s="1"/>
  <c r="F176" i="25"/>
  <c r="K176" i="25" s="1"/>
  <c r="F177" i="25"/>
  <c r="K177" i="25" s="1"/>
  <c r="F178" i="25"/>
  <c r="K178" i="25" s="1"/>
  <c r="F179" i="25"/>
  <c r="K179" i="25" s="1"/>
  <c r="F180" i="25"/>
  <c r="F181" i="25"/>
  <c r="F182" i="25"/>
  <c r="F183" i="25"/>
  <c r="F184" i="25"/>
  <c r="F185" i="25"/>
  <c r="D187" i="25"/>
  <c r="F187" i="25" s="1"/>
  <c r="K187" i="25" s="1"/>
  <c r="F188" i="25"/>
  <c r="K188" i="25" s="1"/>
  <c r="F189" i="25"/>
  <c r="K189" i="25" s="1"/>
  <c r="F190" i="25"/>
  <c r="K190" i="25" s="1"/>
  <c r="F191" i="25"/>
  <c r="K191" i="25" s="1"/>
  <c r="F192" i="25"/>
  <c r="K192" i="25" s="1"/>
  <c r="F193" i="25"/>
  <c r="K193" i="25" s="1"/>
  <c r="F194" i="25"/>
  <c r="K194" i="25" s="1"/>
  <c r="F195" i="25"/>
  <c r="K195" i="25" s="1"/>
  <c r="F196" i="25"/>
  <c r="K196" i="25" s="1"/>
  <c r="F197" i="25"/>
  <c r="K197" i="25" s="1"/>
  <c r="F198" i="25"/>
  <c r="K198" i="25" s="1"/>
  <c r="D199" i="25"/>
  <c r="F199" i="25" s="1"/>
  <c r="K199" i="25" s="1"/>
  <c r="F202" i="25"/>
  <c r="K202" i="25" s="1"/>
  <c r="F203" i="25"/>
  <c r="K203" i="25" s="1"/>
  <c r="D204" i="25"/>
  <c r="F204" i="25" s="1"/>
  <c r="K204" i="25" s="1"/>
  <c r="F205" i="25"/>
  <c r="K205" i="25" s="1"/>
  <c r="D206" i="25"/>
  <c r="F206" i="25" s="1"/>
  <c r="D207" i="25"/>
  <c r="F207" i="25" s="1"/>
  <c r="K207" i="25" s="1"/>
  <c r="F208" i="25"/>
  <c r="K208" i="25" s="1"/>
  <c r="F209" i="25"/>
  <c r="K209" i="25" s="1"/>
  <c r="F210" i="25"/>
  <c r="K210" i="25" s="1"/>
  <c r="F211" i="25"/>
  <c r="K211" i="25" s="1"/>
  <c r="F212" i="25"/>
  <c r="K212" i="25" s="1"/>
  <c r="F213" i="25"/>
  <c r="K213" i="25" s="1"/>
  <c r="F214" i="25"/>
  <c r="K214" i="25" s="1"/>
  <c r="F215" i="25"/>
  <c r="K215" i="25" s="1"/>
  <c r="F216" i="25"/>
  <c r="K216" i="25" s="1"/>
  <c r="F217" i="25"/>
  <c r="K217" i="25" s="1"/>
  <c r="F218" i="25"/>
  <c r="K218" i="25" s="1"/>
  <c r="F219" i="25"/>
  <c r="K219" i="25" s="1"/>
  <c r="F220" i="25"/>
  <c r="K220" i="25" s="1"/>
  <c r="F221" i="25"/>
  <c r="K221" i="25" s="1"/>
  <c r="F222" i="25"/>
  <c r="K222" i="25" s="1"/>
  <c r="F223" i="25"/>
  <c r="K223" i="25" s="1"/>
  <c r="F224" i="25"/>
  <c r="K224" i="25" s="1"/>
  <c r="F225" i="25"/>
  <c r="K225" i="25" s="1"/>
  <c r="F226" i="25"/>
  <c r="K226" i="25" s="1"/>
  <c r="F227" i="25"/>
  <c r="K227" i="25" s="1"/>
  <c r="F228" i="25"/>
  <c r="K228" i="25" s="1"/>
  <c r="F230" i="25"/>
  <c r="K230" i="25" s="1"/>
  <c r="F231" i="25"/>
  <c r="K231" i="25" s="1"/>
  <c r="F232" i="25"/>
  <c r="K232" i="25" s="1"/>
  <c r="F233" i="25"/>
  <c r="K233" i="25" s="1"/>
  <c r="F235" i="25"/>
  <c r="K235" i="25" s="1"/>
  <c r="F236" i="25"/>
  <c r="K236" i="25" s="1"/>
  <c r="F237" i="25"/>
  <c r="K237" i="25" s="1"/>
  <c r="F238" i="25"/>
  <c r="K238" i="25" s="1"/>
  <c r="F239" i="25"/>
  <c r="K239" i="25" s="1"/>
  <c r="D240" i="25"/>
  <c r="F240" i="25" s="1"/>
  <c r="K240" i="25" s="1"/>
  <c r="F241" i="25"/>
  <c r="K241" i="25" s="1"/>
  <c r="F243" i="25"/>
  <c r="K243" i="25" s="1"/>
  <c r="F244" i="25"/>
  <c r="K244" i="25" s="1"/>
  <c r="F245" i="25"/>
  <c r="K245" i="25" s="1"/>
  <c r="F246" i="25"/>
  <c r="K246" i="25" s="1"/>
  <c r="F247" i="25"/>
  <c r="K247" i="25" s="1"/>
  <c r="F248" i="25"/>
  <c r="K248" i="25" s="1"/>
  <c r="F249" i="25"/>
  <c r="K249" i="25" s="1"/>
  <c r="F250" i="25"/>
  <c r="K250" i="25" s="1"/>
  <c r="F251" i="25"/>
  <c r="K251" i="25" s="1"/>
  <c r="F252" i="25"/>
  <c r="K252" i="25" s="1"/>
  <c r="F253" i="25"/>
  <c r="K253" i="25" s="1"/>
  <c r="F254" i="25"/>
  <c r="K254" i="25" s="1"/>
  <c r="F255" i="25"/>
  <c r="K255" i="25" s="1"/>
  <c r="F256" i="25"/>
  <c r="K256" i="25" s="1"/>
  <c r="F257" i="25"/>
  <c r="K257" i="25" s="1"/>
  <c r="F258" i="25"/>
  <c r="K258" i="25" s="1"/>
  <c r="F259" i="25"/>
  <c r="K259" i="25" s="1"/>
  <c r="F260" i="25"/>
  <c r="K260" i="25" s="1"/>
  <c r="F261" i="25"/>
  <c r="K261" i="25" s="1"/>
  <c r="F262" i="25"/>
  <c r="K262" i="25" s="1"/>
  <c r="F263" i="25"/>
  <c r="K263" i="25" s="1"/>
  <c r="F264" i="25"/>
  <c r="K264" i="25" s="1"/>
  <c r="F265" i="25"/>
  <c r="K265" i="25" s="1"/>
  <c r="F268" i="25"/>
  <c r="K268" i="25" s="1"/>
  <c r="D269" i="25"/>
  <c r="F269" i="25" s="1"/>
  <c r="K269" i="25" s="1"/>
  <c r="F270" i="25"/>
  <c r="K270" i="25" s="1"/>
  <c r="F271" i="25"/>
  <c r="K271" i="25" s="1"/>
  <c r="F272" i="25"/>
  <c r="K272" i="25" s="1"/>
  <c r="F273" i="25"/>
  <c r="K273" i="25" s="1"/>
  <c r="F274" i="25"/>
  <c r="K274" i="25" s="1"/>
  <c r="F275" i="25"/>
  <c r="K275" i="25" s="1"/>
  <c r="F276" i="25"/>
  <c r="K276" i="25" s="1"/>
  <c r="F277" i="25"/>
  <c r="K277" i="25" s="1"/>
  <c r="F279" i="25"/>
  <c r="K279" i="25" s="1"/>
  <c r="F280" i="25"/>
  <c r="K280" i="25" s="1"/>
  <c r="F281" i="25"/>
  <c r="K281" i="25" s="1"/>
  <c r="F282" i="25"/>
  <c r="K282" i="25" s="1"/>
  <c r="F283" i="25"/>
  <c r="K283" i="25" s="1"/>
  <c r="F284" i="25"/>
  <c r="K284" i="25" s="1"/>
  <c r="F285" i="25"/>
  <c r="K285" i="25" s="1"/>
  <c r="F286" i="25"/>
  <c r="K286" i="25" s="1"/>
  <c r="F287" i="25"/>
  <c r="K287" i="25" s="1"/>
  <c r="F288" i="25"/>
  <c r="K288" i="25" s="1"/>
  <c r="F289" i="25"/>
  <c r="K289" i="25" s="1"/>
  <c r="F290" i="25"/>
  <c r="K290" i="25" s="1"/>
  <c r="F292" i="25"/>
  <c r="K292" i="25" s="1"/>
  <c r="F293" i="25"/>
  <c r="K293" i="25" s="1"/>
  <c r="D294" i="25"/>
  <c r="F294" i="25" s="1"/>
  <c r="K294" i="25" s="1"/>
  <c r="F295" i="25"/>
  <c r="K295" i="25" s="1"/>
  <c r="F296" i="25"/>
  <c r="K296" i="25" s="1"/>
  <c r="F297" i="25"/>
  <c r="K297" i="25" s="1"/>
  <c r="F298" i="25"/>
  <c r="K298" i="25" s="1"/>
  <c r="F299" i="25"/>
  <c r="K299" i="25" s="1"/>
  <c r="F300" i="25"/>
  <c r="K300" i="25" s="1"/>
  <c r="F301" i="25"/>
  <c r="K301" i="25" s="1"/>
  <c r="F302" i="25"/>
  <c r="K302" i="25" s="1"/>
  <c r="F303" i="25"/>
  <c r="K303" i="25" s="1"/>
  <c r="F304" i="25"/>
  <c r="K304" i="25" s="1"/>
  <c r="F305" i="25"/>
  <c r="K305" i="25" s="1"/>
  <c r="F306" i="25"/>
  <c r="K306" i="25" s="1"/>
  <c r="D307" i="25"/>
  <c r="F307" i="25" s="1"/>
  <c r="K307" i="25" s="1"/>
  <c r="F308" i="25"/>
  <c r="K308" i="25" s="1"/>
  <c r="F309" i="25"/>
  <c r="K309" i="25" s="1"/>
  <c r="F310" i="25"/>
  <c r="K310" i="25" s="1"/>
  <c r="F311" i="25"/>
  <c r="K311" i="25" s="1"/>
  <c r="F312" i="25"/>
  <c r="K312" i="25" s="1"/>
  <c r="F315" i="25"/>
  <c r="K315" i="25" s="1"/>
  <c r="F316" i="25"/>
  <c r="F317" i="25"/>
  <c r="K317" i="25" s="1"/>
  <c r="D319" i="25"/>
  <c r="F319" i="25" s="1"/>
  <c r="K319" i="25" s="1"/>
  <c r="F320" i="25"/>
  <c r="K320" i="25" s="1"/>
  <c r="F321" i="25"/>
  <c r="K321" i="25" s="1"/>
  <c r="D322" i="25"/>
  <c r="F322" i="25" s="1"/>
  <c r="K322" i="25" s="1"/>
  <c r="F323" i="25"/>
  <c r="K323" i="25" s="1"/>
  <c r="D324" i="25"/>
  <c r="F324" i="25" s="1"/>
  <c r="K324" i="25" s="1"/>
  <c r="F325" i="25"/>
  <c r="K325" i="25" s="1"/>
  <c r="F326" i="25"/>
  <c r="K326" i="25" s="1"/>
  <c r="F327" i="25"/>
  <c r="K327" i="25" s="1"/>
  <c r="F328" i="25"/>
  <c r="K328" i="25" s="1"/>
  <c r="F329" i="25"/>
  <c r="K329" i="25" s="1"/>
  <c r="F330" i="25"/>
  <c r="K330" i="25" s="1"/>
  <c r="F333" i="25"/>
  <c r="K333" i="25" s="1"/>
  <c r="F334" i="25"/>
  <c r="K334" i="25" s="1"/>
  <c r="F335" i="25"/>
  <c r="K335" i="25" s="1"/>
  <c r="D337" i="25"/>
  <c r="F337" i="25" s="1"/>
  <c r="K337" i="25" s="1"/>
  <c r="F338" i="25"/>
  <c r="K338" i="25" s="1"/>
  <c r="D339" i="25"/>
  <c r="F339" i="25" s="1"/>
  <c r="K339" i="25" s="1"/>
  <c r="F341" i="25"/>
  <c r="K341" i="25" s="1"/>
  <c r="F342" i="25"/>
  <c r="K342" i="25" s="1"/>
  <c r="F343" i="25"/>
  <c r="K343" i="25" s="1"/>
  <c r="F344" i="25"/>
  <c r="K344" i="25" s="1"/>
  <c r="F345" i="25"/>
  <c r="K345" i="25" s="1"/>
  <c r="F346" i="25"/>
  <c r="K346" i="25" s="1"/>
  <c r="F347" i="25"/>
  <c r="K347" i="25" s="1"/>
  <c r="F348" i="25"/>
  <c r="K348" i="25" s="1"/>
  <c r="F349" i="25"/>
  <c r="K349" i="25" s="1"/>
  <c r="F350" i="25"/>
  <c r="K350" i="25" s="1"/>
  <c r="F351" i="25"/>
  <c r="K351" i="25" s="1"/>
  <c r="F352" i="25"/>
  <c r="K352" i="25" s="1"/>
  <c r="F353" i="25"/>
  <c r="K353" i="25" s="1"/>
  <c r="F354" i="25"/>
  <c r="K354" i="25" s="1"/>
  <c r="F355" i="25"/>
  <c r="K355" i="25" s="1"/>
  <c r="F356" i="25"/>
  <c r="K356" i="25" s="1"/>
  <c r="F358" i="25"/>
  <c r="K358" i="25" s="1"/>
  <c r="F359" i="25"/>
  <c r="K359" i="25" s="1"/>
  <c r="F360" i="25"/>
  <c r="K360" i="25" s="1"/>
  <c r="F361" i="25"/>
  <c r="K361" i="25" s="1"/>
  <c r="F363" i="25"/>
  <c r="K363" i="25" s="1"/>
  <c r="F364" i="25"/>
  <c r="K364" i="25" s="1"/>
  <c r="F365" i="25"/>
  <c r="F366" i="25"/>
  <c r="K366" i="25" s="1"/>
  <c r="F367" i="25"/>
  <c r="K367" i="25" s="1"/>
  <c r="F368" i="25"/>
  <c r="K368" i="25" s="1"/>
  <c r="F369" i="25"/>
  <c r="K369" i="25" s="1"/>
  <c r="F371" i="25"/>
  <c r="K371" i="25" s="1"/>
  <c r="F372" i="25"/>
  <c r="K372" i="25" s="1"/>
  <c r="F373" i="25"/>
  <c r="K373" i="25" s="1"/>
  <c r="D374" i="25"/>
  <c r="F374" i="25" s="1"/>
  <c r="F375" i="25"/>
  <c r="K375" i="25" s="1"/>
  <c r="F376" i="25"/>
  <c r="K376" i="25" s="1"/>
  <c r="F377" i="25"/>
  <c r="K377" i="25" s="1"/>
  <c r="F378" i="25"/>
  <c r="K378" i="25" s="1"/>
  <c r="F379" i="25"/>
  <c r="K379" i="25" s="1"/>
  <c r="F380" i="25"/>
  <c r="K380" i="25" s="1"/>
  <c r="F381" i="25"/>
  <c r="K381" i="25" s="1"/>
  <c r="F382" i="25"/>
  <c r="K382" i="25" s="1"/>
  <c r="F383" i="25"/>
  <c r="K383" i="25" s="1"/>
  <c r="F385" i="25"/>
  <c r="F386" i="25"/>
  <c r="K386" i="25" s="1"/>
  <c r="F388" i="25"/>
  <c r="K388" i="25" s="1"/>
  <c r="F389" i="25"/>
  <c r="K389" i="25" s="1"/>
  <c r="F390" i="25"/>
  <c r="K390" i="25" s="1"/>
  <c r="F391" i="25"/>
  <c r="K391" i="25" s="1"/>
  <c r="F392" i="25"/>
  <c r="K392" i="25" s="1"/>
  <c r="F393" i="25"/>
  <c r="K393" i="25" s="1"/>
  <c r="F396" i="25"/>
  <c r="K396" i="25" s="1"/>
  <c r="F397" i="25"/>
  <c r="K397" i="25" s="1"/>
  <c r="F398" i="25"/>
  <c r="K398" i="25" s="1"/>
  <c r="F399" i="25"/>
  <c r="K399" i="25" s="1"/>
  <c r="F400" i="25"/>
  <c r="K400" i="25" s="1"/>
  <c r="F401" i="25"/>
  <c r="K401" i="25" s="1"/>
  <c r="F402" i="25"/>
  <c r="K402" i="25" s="1"/>
  <c r="F403" i="25"/>
  <c r="K403" i="25" s="1"/>
  <c r="F404" i="25"/>
  <c r="K404" i="25" s="1"/>
  <c r="F405" i="25"/>
  <c r="K405" i="25" s="1"/>
  <c r="F406" i="25"/>
  <c r="K406" i="25" s="1"/>
  <c r="F407" i="25"/>
  <c r="K407" i="25" s="1"/>
  <c r="F408" i="25"/>
  <c r="K408" i="25" s="1"/>
  <c r="F409" i="25"/>
  <c r="K409" i="25" s="1"/>
  <c r="F410" i="25"/>
  <c r="K410" i="25" s="1"/>
  <c r="F411" i="25"/>
  <c r="K411" i="25" s="1"/>
  <c r="F412" i="25"/>
  <c r="K412" i="25" s="1"/>
  <c r="F413" i="25"/>
  <c r="K413" i="25" s="1"/>
  <c r="F414" i="25"/>
  <c r="K414" i="25" s="1"/>
  <c r="F415" i="25"/>
  <c r="K415" i="25" s="1"/>
  <c r="F416" i="25"/>
  <c r="K416" i="25" s="1"/>
  <c r="F417" i="25"/>
  <c r="K417" i="25" s="1"/>
  <c r="F418" i="25"/>
  <c r="K418" i="25" s="1"/>
  <c r="F419" i="25"/>
  <c r="K419" i="25" s="1"/>
  <c r="F420" i="25"/>
  <c r="K420" i="25" s="1"/>
  <c r="D422" i="25"/>
  <c r="F422" i="25" s="1"/>
  <c r="K422" i="25" s="1"/>
  <c r="F423" i="25"/>
  <c r="K423" i="25" s="1"/>
  <c r="F424" i="25"/>
  <c r="K424" i="25" s="1"/>
  <c r="F425" i="25"/>
  <c r="K425" i="25" s="1"/>
  <c r="F426" i="25"/>
  <c r="K426" i="25" s="1"/>
  <c r="F427" i="25"/>
  <c r="K427" i="25" s="1"/>
  <c r="F428" i="25"/>
  <c r="K428" i="25" s="1"/>
  <c r="F429" i="25"/>
  <c r="K429" i="25" s="1"/>
  <c r="F430" i="25"/>
  <c r="K430" i="25" s="1"/>
  <c r="F431" i="25"/>
  <c r="K431" i="25" s="1"/>
  <c r="F432" i="25"/>
  <c r="K432" i="25" s="1"/>
  <c r="D433" i="25"/>
  <c r="F433" i="25" s="1"/>
  <c r="K433" i="25" s="1"/>
  <c r="D434" i="25"/>
  <c r="F434" i="25" s="1"/>
  <c r="K434" i="25" s="1"/>
  <c r="F435" i="25"/>
  <c r="K435" i="25" s="1"/>
  <c r="D436" i="25"/>
  <c r="F436" i="25" s="1"/>
  <c r="K436" i="25" s="1"/>
  <c r="F437" i="25"/>
  <c r="K437" i="25" s="1"/>
  <c r="F438" i="25"/>
  <c r="K438" i="25" s="1"/>
  <c r="F439" i="25"/>
  <c r="K439" i="25" s="1"/>
  <c r="F440" i="25"/>
  <c r="K440" i="25" s="1"/>
  <c r="D441" i="25"/>
  <c r="F441" i="25" s="1"/>
  <c r="K441" i="25" s="1"/>
  <c r="F442" i="25"/>
  <c r="K442" i="25" s="1"/>
  <c r="F443" i="25"/>
  <c r="K443" i="25" s="1"/>
  <c r="F445" i="25"/>
  <c r="K445" i="25" s="1"/>
  <c r="F446" i="25"/>
  <c r="F447" i="25"/>
  <c r="K447" i="25" s="1"/>
  <c r="F448" i="25"/>
  <c r="K448" i="25" s="1"/>
  <c r="F449" i="25"/>
  <c r="K449" i="25" s="1"/>
  <c r="F450" i="25"/>
  <c r="K450" i="25" s="1"/>
  <c r="F451" i="25"/>
  <c r="K451" i="25" s="1"/>
  <c r="F452" i="25"/>
  <c r="K452" i="25" s="1"/>
  <c r="D454" i="25"/>
  <c r="F454" i="25" s="1"/>
  <c r="K454" i="25" s="1"/>
  <c r="F455" i="25"/>
  <c r="K455" i="25" s="1"/>
  <c r="D456" i="25"/>
  <c r="F456" i="25" s="1"/>
  <c r="F457" i="25"/>
  <c r="K457" i="25" s="1"/>
  <c r="F459" i="25"/>
  <c r="K459" i="25" s="1"/>
  <c r="F460" i="25"/>
  <c r="K460" i="25" s="1"/>
  <c r="F461" i="25"/>
  <c r="K461" i="25" s="1"/>
  <c r="F462" i="25"/>
  <c r="K462" i="25" s="1"/>
  <c r="F463" i="25"/>
  <c r="K463" i="25" s="1"/>
  <c r="F464" i="25"/>
  <c r="K464" i="25" s="1"/>
  <c r="F465" i="25"/>
  <c r="K465" i="25" s="1"/>
  <c r="F466" i="25"/>
  <c r="K466" i="25" s="1"/>
  <c r="F467" i="25"/>
  <c r="K467" i="25" s="1"/>
  <c r="F468" i="25"/>
  <c r="K468" i="25" s="1"/>
  <c r="F469" i="25"/>
  <c r="K469" i="25" s="1"/>
  <c r="F470" i="25"/>
  <c r="K470" i="25" s="1"/>
  <c r="F471" i="25"/>
  <c r="K471" i="25" s="1"/>
  <c r="F472" i="25"/>
  <c r="K472" i="25" s="1"/>
  <c r="D473" i="25"/>
  <c r="F473" i="25" s="1"/>
  <c r="F474" i="25"/>
  <c r="K474" i="25" s="1"/>
  <c r="F475" i="25"/>
  <c r="K475" i="25" s="1"/>
  <c r="F476" i="25"/>
  <c r="K476" i="25" s="1"/>
  <c r="F477" i="25"/>
  <c r="K477" i="25" s="1"/>
  <c r="F478" i="25"/>
  <c r="K478" i="25" s="1"/>
  <c r="F479" i="25"/>
  <c r="K479" i="25" s="1"/>
  <c r="F480" i="25"/>
  <c r="K480" i="25" s="1"/>
  <c r="F481" i="25"/>
  <c r="K481" i="25" s="1"/>
  <c r="F482" i="25"/>
  <c r="K482" i="25" s="1"/>
  <c r="F483" i="25"/>
  <c r="K483" i="25" s="1"/>
  <c r="F484" i="25"/>
  <c r="K484" i="25" s="1"/>
  <c r="F485" i="25"/>
  <c r="K485" i="25" s="1"/>
  <c r="F486" i="25"/>
  <c r="K486" i="25" s="1"/>
  <c r="F487" i="25"/>
  <c r="K487" i="25" s="1"/>
  <c r="F488" i="25"/>
  <c r="K488" i="25" s="1"/>
  <c r="F491" i="25"/>
  <c r="K491" i="25" s="1"/>
  <c r="F492" i="25"/>
  <c r="D493" i="25"/>
  <c r="F493" i="25" s="1"/>
  <c r="K493" i="25" s="1"/>
  <c r="D494" i="25"/>
  <c r="F494" i="25" s="1"/>
  <c r="K494" i="25" s="1"/>
  <c r="F495" i="25"/>
  <c r="K495" i="25" s="1"/>
  <c r="F496" i="25"/>
  <c r="K496" i="25" s="1"/>
  <c r="F497" i="25"/>
  <c r="K497" i="25" s="1"/>
  <c r="F498" i="25"/>
  <c r="K498" i="25" s="1"/>
  <c r="F499" i="25"/>
  <c r="K499" i="25" s="1"/>
  <c r="F500" i="25"/>
  <c r="K500" i="25" s="1"/>
  <c r="F501" i="25"/>
  <c r="K501" i="25" s="1"/>
  <c r="F502" i="25"/>
  <c r="K502" i="25" s="1"/>
  <c r="F503" i="25"/>
  <c r="K503" i="25" s="1"/>
  <c r="F504" i="25"/>
  <c r="K504" i="25" s="1"/>
  <c r="F505" i="25"/>
  <c r="K505" i="25" s="1"/>
  <c r="F506" i="25"/>
  <c r="K506" i="25" s="1"/>
  <c r="F507" i="25"/>
  <c r="K507" i="25" s="1"/>
  <c r="F508" i="25"/>
  <c r="K508" i="25" s="1"/>
  <c r="F509" i="25"/>
  <c r="K509" i="25" s="1"/>
  <c r="F510" i="25"/>
  <c r="K510" i="25" s="1"/>
  <c r="F511" i="25"/>
  <c r="K511" i="25" s="1"/>
  <c r="F512" i="25"/>
  <c r="K512" i="25" s="1"/>
  <c r="F513" i="25"/>
  <c r="K513" i="25" s="1"/>
  <c r="F514" i="25"/>
  <c r="K514" i="25" s="1"/>
  <c r="D516" i="25"/>
  <c r="F516" i="25" s="1"/>
  <c r="K516" i="25" s="1"/>
  <c r="D517" i="25"/>
  <c r="F517" i="25" s="1"/>
  <c r="K517" i="25" s="1"/>
  <c r="F518" i="25"/>
  <c r="K518" i="25" s="1"/>
  <c r="F519" i="25"/>
  <c r="K519" i="25" s="1"/>
  <c r="F520" i="25"/>
  <c r="K520" i="25" s="1"/>
  <c r="F521" i="25"/>
  <c r="K521" i="25" s="1"/>
  <c r="F522" i="25"/>
  <c r="K522" i="25" s="1"/>
  <c r="F523" i="25"/>
  <c r="K523" i="25" s="1"/>
  <c r="F524" i="25"/>
  <c r="K524" i="25" s="1"/>
  <c r="F525" i="25"/>
  <c r="K525" i="25" s="1"/>
  <c r="F526" i="25"/>
  <c r="K526" i="25" s="1"/>
  <c r="F527" i="25"/>
  <c r="K527" i="25" s="1"/>
  <c r="F528" i="25"/>
  <c r="K528" i="25" s="1"/>
  <c r="F529" i="25"/>
  <c r="K529" i="25" s="1"/>
  <c r="F530" i="25"/>
  <c r="K530" i="25" s="1"/>
  <c r="F532" i="25"/>
  <c r="K532" i="25" s="1"/>
  <c r="F533" i="25"/>
  <c r="K533" i="25" s="1"/>
  <c r="F534" i="25"/>
  <c r="K534" i="25" s="1"/>
  <c r="F535" i="25"/>
  <c r="K535" i="25" s="1"/>
  <c r="F536" i="25"/>
  <c r="K536" i="25" s="1"/>
  <c r="F537" i="25"/>
  <c r="K537" i="25" s="1"/>
  <c r="F538" i="25"/>
  <c r="K538" i="25" s="1"/>
  <c r="F539" i="25"/>
  <c r="K539" i="25" s="1"/>
  <c r="F540" i="25"/>
  <c r="K540" i="25" s="1"/>
  <c r="F541" i="25"/>
  <c r="K541" i="25" s="1"/>
  <c r="F542" i="25"/>
  <c r="K542" i="25" s="1"/>
  <c r="F543" i="25"/>
  <c r="K543" i="25" s="1"/>
  <c r="F544" i="25"/>
  <c r="K544" i="25" s="1"/>
  <c r="F545" i="25"/>
  <c r="K545" i="25" s="1"/>
  <c r="F546" i="25"/>
  <c r="K546" i="25" s="1"/>
  <c r="F547" i="25"/>
  <c r="K547" i="25" s="1"/>
  <c r="F548" i="25"/>
  <c r="K548" i="25" s="1"/>
  <c r="F549" i="25"/>
  <c r="K549" i="25" s="1"/>
  <c r="F550" i="25"/>
  <c r="K550" i="25" s="1"/>
  <c r="F551" i="25"/>
  <c r="K551" i="25" s="1"/>
  <c r="F552" i="25"/>
  <c r="K552" i="25" s="1"/>
  <c r="F553" i="25"/>
  <c r="K553" i="25" s="1"/>
  <c r="F554" i="25"/>
  <c r="K554" i="25" s="1"/>
  <c r="F555" i="25"/>
  <c r="K555" i="25" s="1"/>
  <c r="F556" i="25"/>
  <c r="K556" i="25" s="1"/>
  <c r="F557" i="25"/>
  <c r="K557" i="25" s="1"/>
  <c r="F558" i="25"/>
  <c r="K558" i="25" s="1"/>
  <c r="F559" i="25"/>
  <c r="K559" i="25" s="1"/>
  <c r="F560" i="25"/>
  <c r="K560" i="25" s="1"/>
  <c r="F561" i="25"/>
  <c r="K561" i="25" s="1"/>
  <c r="F564" i="25"/>
  <c r="K564" i="25" s="1"/>
  <c r="F565" i="25"/>
  <c r="K565" i="25" s="1"/>
  <c r="F566" i="25"/>
  <c r="K566" i="25" s="1"/>
  <c r="F567" i="25"/>
  <c r="K567" i="25" s="1"/>
  <c r="F568" i="25"/>
  <c r="K568" i="25" s="1"/>
  <c r="F569" i="25"/>
  <c r="K569" i="25" s="1"/>
  <c r="F570" i="25"/>
  <c r="K570" i="25" s="1"/>
  <c r="F571" i="25"/>
  <c r="K571" i="25" s="1"/>
  <c r="F572" i="25"/>
  <c r="K572" i="25" s="1"/>
  <c r="F573" i="25"/>
  <c r="K573" i="25" s="1"/>
  <c r="F574" i="25"/>
  <c r="K574" i="25" s="1"/>
  <c r="F575" i="25"/>
  <c r="K575" i="25" s="1"/>
  <c r="F576" i="25"/>
  <c r="K576" i="25" s="1"/>
  <c r="F577" i="25"/>
  <c r="K577" i="25" s="1"/>
  <c r="F578" i="25"/>
  <c r="K578" i="25" s="1"/>
  <c r="F579" i="25"/>
  <c r="K579" i="25" s="1"/>
  <c r="F580" i="25"/>
  <c r="K580" i="25" s="1"/>
  <c r="F581" i="25"/>
  <c r="K581" i="25" s="1"/>
  <c r="F582" i="25"/>
  <c r="K582" i="25" s="1"/>
  <c r="F583" i="25"/>
  <c r="K583" i="25" s="1"/>
  <c r="F584" i="25"/>
  <c r="K584" i="25" s="1"/>
  <c r="F585" i="25"/>
  <c r="K585" i="25" s="1"/>
  <c r="F586" i="25"/>
  <c r="K586" i="25" s="1"/>
  <c r="F587" i="25"/>
  <c r="K587" i="25" s="1"/>
  <c r="F588" i="25"/>
  <c r="K588" i="25" s="1"/>
  <c r="F589" i="25"/>
  <c r="K589" i="25" s="1"/>
  <c r="F590" i="25"/>
  <c r="K590" i="25" s="1"/>
  <c r="F591" i="25"/>
  <c r="K591" i="25" s="1"/>
  <c r="F592" i="25"/>
  <c r="K592" i="25" s="1"/>
  <c r="F593" i="25"/>
  <c r="K593" i="25" s="1"/>
  <c r="F594" i="25"/>
  <c r="K594" i="25" s="1"/>
  <c r="F595" i="25"/>
  <c r="K595" i="25" s="1"/>
  <c r="K596" i="25"/>
  <c r="E10" i="59"/>
  <c r="F10" i="59" s="1"/>
  <c r="K10" i="59" s="1"/>
  <c r="E11" i="59"/>
  <c r="F11" i="59" s="1"/>
  <c r="K11" i="59" s="1"/>
  <c r="E12" i="59"/>
  <c r="F12" i="59"/>
  <c r="K12" i="59" s="1"/>
  <c r="E13" i="59"/>
  <c r="F13" i="59"/>
  <c r="K13" i="59" s="1"/>
  <c r="E14" i="59"/>
  <c r="F14" i="59"/>
  <c r="K14" i="59" s="1"/>
  <c r="E16" i="59"/>
  <c r="F16" i="59"/>
  <c r="K16" i="59" s="1"/>
  <c r="E17" i="59"/>
  <c r="F17" i="59"/>
  <c r="K17" i="59" s="1"/>
  <c r="E19" i="59"/>
  <c r="F19" i="59"/>
  <c r="K19" i="59" s="1"/>
  <c r="E20" i="59"/>
  <c r="F20" i="59"/>
  <c r="K20" i="59" s="1"/>
  <c r="E21" i="59"/>
  <c r="F21" i="59"/>
  <c r="E23" i="59"/>
  <c r="F23" i="59"/>
  <c r="K23" i="59" s="1"/>
  <c r="E24" i="59"/>
  <c r="F24" i="59"/>
  <c r="K24" i="59" s="1"/>
  <c r="E25" i="59"/>
  <c r="F25" i="59"/>
  <c r="K25" i="59" s="1"/>
  <c r="E26" i="59"/>
  <c r="F26" i="59"/>
  <c r="K26" i="59" s="1"/>
  <c r="E29" i="59"/>
  <c r="F29" i="59"/>
  <c r="K29" i="59" s="1"/>
  <c r="E30" i="59"/>
  <c r="F30" i="59"/>
  <c r="K30" i="59" s="1"/>
  <c r="E31" i="59"/>
  <c r="F31" i="59"/>
  <c r="K31" i="59" s="1"/>
  <c r="E33" i="59"/>
  <c r="F33" i="59" s="1"/>
  <c r="K33" i="59" s="1"/>
  <c r="E34" i="59"/>
  <c r="F34" i="59"/>
  <c r="K34" i="59" s="1"/>
  <c r="E35" i="59"/>
  <c r="F35" i="59"/>
  <c r="K35" i="59" s="1"/>
  <c r="E36" i="59"/>
  <c r="F36" i="59"/>
  <c r="K36" i="59" s="1"/>
  <c r="E37" i="59"/>
  <c r="F37" i="59"/>
  <c r="K37" i="59" s="1"/>
  <c r="E38" i="59"/>
  <c r="F38" i="59"/>
  <c r="K38" i="59" s="1"/>
  <c r="E39" i="59"/>
  <c r="F39" i="59"/>
  <c r="K39" i="59" s="1"/>
  <c r="E40" i="59"/>
  <c r="F40" i="59"/>
  <c r="K40" i="59" s="1"/>
  <c r="E41" i="59"/>
  <c r="F41" i="59"/>
  <c r="K41" i="59" s="1"/>
  <c r="E42" i="59"/>
  <c r="F42" i="59"/>
  <c r="K42" i="59" s="1"/>
  <c r="E43" i="59"/>
  <c r="F43" i="59"/>
  <c r="K43" i="59" s="1"/>
  <c r="E44" i="59"/>
  <c r="F44" i="59"/>
  <c r="K44" i="59" s="1"/>
  <c r="E45" i="59"/>
  <c r="F45" i="59"/>
  <c r="K45" i="59" s="1"/>
  <c r="E46" i="59"/>
  <c r="F46" i="59"/>
  <c r="K46" i="59" s="1"/>
  <c r="E47" i="59"/>
  <c r="F47" i="59"/>
  <c r="K47" i="59" s="1"/>
  <c r="E48" i="59"/>
  <c r="F48" i="59"/>
  <c r="K48" i="59" s="1"/>
  <c r="E49" i="59"/>
  <c r="F49" i="59"/>
  <c r="K49" i="59" s="1"/>
  <c r="E50" i="59"/>
  <c r="F50" i="59"/>
  <c r="K50" i="59" s="1"/>
  <c r="E51" i="59"/>
  <c r="F51" i="59"/>
  <c r="K51" i="59" s="1"/>
  <c r="E52" i="59"/>
  <c r="F52" i="59"/>
  <c r="K52" i="59" s="1"/>
  <c r="E53" i="59"/>
  <c r="F53" i="59"/>
  <c r="K53" i="59" s="1"/>
  <c r="E54" i="59"/>
  <c r="F54" i="59"/>
  <c r="K54" i="59" s="1"/>
  <c r="E55" i="59"/>
  <c r="F55" i="59"/>
  <c r="K55" i="59" s="1"/>
  <c r="E56" i="59"/>
  <c r="F56" i="59"/>
  <c r="K56" i="59" s="1"/>
  <c r="E57" i="59"/>
  <c r="F57" i="59"/>
  <c r="K57" i="59" s="1"/>
  <c r="E58" i="59"/>
  <c r="F58" i="59"/>
  <c r="K58" i="59" s="1"/>
  <c r="E59" i="59"/>
  <c r="F59" i="59"/>
  <c r="K59" i="59" s="1"/>
  <c r="E60" i="59"/>
  <c r="F60" i="59"/>
  <c r="K60" i="59" s="1"/>
  <c r="E61" i="59"/>
  <c r="F61" i="59"/>
  <c r="K61" i="59" s="1"/>
  <c r="E62" i="59"/>
  <c r="F62" i="59"/>
  <c r="K62" i="59" s="1"/>
  <c r="E63" i="59"/>
  <c r="F63" i="59"/>
  <c r="K63" i="59" s="1"/>
  <c r="E64" i="59"/>
  <c r="F64" i="59"/>
  <c r="K64" i="59" s="1"/>
  <c r="E65" i="59"/>
  <c r="F65" i="59"/>
  <c r="K65" i="59" s="1"/>
  <c r="E66" i="59"/>
  <c r="F66" i="59"/>
  <c r="K66" i="59" s="1"/>
  <c r="E67" i="59"/>
  <c r="F67" i="59"/>
  <c r="K67" i="59" s="1"/>
  <c r="E68" i="59"/>
  <c r="F68" i="59"/>
  <c r="K68" i="59" s="1"/>
  <c r="E69" i="59"/>
  <c r="F69" i="59"/>
  <c r="K69" i="59" s="1"/>
  <c r="E70" i="59"/>
  <c r="F70" i="59"/>
  <c r="K70" i="59" s="1"/>
  <c r="E72" i="59"/>
  <c r="F72" i="59"/>
  <c r="K72" i="59" s="1"/>
  <c r="E73" i="59"/>
  <c r="F73" i="59"/>
  <c r="K73" i="59" s="1"/>
  <c r="E74" i="59"/>
  <c r="F74" i="59"/>
  <c r="K74" i="59" s="1"/>
  <c r="E75" i="59"/>
  <c r="F75" i="59"/>
  <c r="K75" i="59" s="1"/>
  <c r="E76" i="59"/>
  <c r="F76" i="59"/>
  <c r="K76" i="59" s="1"/>
  <c r="E77" i="59"/>
  <c r="F77" i="59"/>
  <c r="K77" i="59" s="1"/>
  <c r="E78" i="59"/>
  <c r="F78" i="59"/>
  <c r="K78" i="59" s="1"/>
  <c r="E79" i="59"/>
  <c r="F79" i="59"/>
  <c r="K79" i="59" s="1"/>
  <c r="E80" i="59"/>
  <c r="F80" i="59"/>
  <c r="K80" i="59" s="1"/>
  <c r="E81" i="59"/>
  <c r="F81" i="59"/>
  <c r="K81" i="59" s="1"/>
  <c r="E84" i="59"/>
  <c r="F84" i="59"/>
  <c r="K84" i="59" s="1"/>
  <c r="E85" i="59"/>
  <c r="F85" i="59"/>
  <c r="K85" i="59" s="1"/>
  <c r="E86" i="59"/>
  <c r="F86" i="59"/>
  <c r="K86" i="59" s="1"/>
  <c r="E87" i="59"/>
  <c r="F87" i="59"/>
  <c r="K87" i="59" s="1"/>
  <c r="E88" i="59"/>
  <c r="F88" i="59"/>
  <c r="K88" i="59" s="1"/>
  <c r="E89" i="59"/>
  <c r="F89" i="59"/>
  <c r="K89" i="59" s="1"/>
  <c r="E90" i="59"/>
  <c r="F90" i="59" s="1"/>
  <c r="K90" i="59" s="1"/>
  <c r="E91" i="59"/>
  <c r="F91" i="59"/>
  <c r="K91" i="59" s="1"/>
  <c r="E92" i="59"/>
  <c r="F92" i="59"/>
  <c r="K92" i="59" s="1"/>
  <c r="E93" i="59"/>
  <c r="F93" i="59"/>
  <c r="K93" i="59" s="1"/>
  <c r="E94" i="59"/>
  <c r="F94" i="59"/>
  <c r="K94" i="59" s="1"/>
  <c r="E95" i="59"/>
  <c r="F95" i="59" s="1"/>
  <c r="K95" i="59" s="1"/>
  <c r="E96" i="59"/>
  <c r="F96" i="59" s="1"/>
  <c r="K96" i="59" s="1"/>
  <c r="E97" i="59"/>
  <c r="F97" i="59"/>
  <c r="K97" i="59" s="1"/>
  <c r="E98" i="59"/>
  <c r="F98" i="59"/>
  <c r="K98" i="59" s="1"/>
  <c r="E99" i="59"/>
  <c r="F99" i="59"/>
  <c r="K99" i="59" s="1"/>
  <c r="E100" i="59"/>
  <c r="F100" i="59"/>
  <c r="K100" i="59" s="1"/>
  <c r="E102" i="59"/>
  <c r="F102" i="59" s="1"/>
  <c r="K102" i="59" s="1"/>
  <c r="E103" i="59"/>
  <c r="F103" i="59" s="1"/>
  <c r="K103" i="59" s="1"/>
  <c r="E104" i="59"/>
  <c r="F104" i="59"/>
  <c r="K104" i="59" s="1"/>
  <c r="E105" i="59"/>
  <c r="F105" i="59"/>
  <c r="K105" i="59" s="1"/>
  <c r="E106" i="59"/>
  <c r="F106" i="59"/>
  <c r="K106" i="59" s="1"/>
  <c r="E107" i="59"/>
  <c r="F107" i="59"/>
  <c r="K107" i="59" s="1"/>
  <c r="E108" i="59"/>
  <c r="F108" i="59"/>
  <c r="K108" i="59" s="1"/>
  <c r="E109" i="59"/>
  <c r="F109" i="59"/>
  <c r="K109" i="59" s="1"/>
  <c r="E110" i="59"/>
  <c r="F110" i="59"/>
  <c r="K110" i="59" s="1"/>
  <c r="E111" i="59"/>
  <c r="F111" i="59"/>
  <c r="K111" i="59" s="1"/>
  <c r="E112" i="59"/>
  <c r="F112" i="59"/>
  <c r="K112" i="59" s="1"/>
  <c r="E113" i="59"/>
  <c r="F113" i="59"/>
  <c r="K113" i="59" s="1"/>
  <c r="E114" i="59"/>
  <c r="F114" i="59"/>
  <c r="K114" i="59" s="1"/>
  <c r="E115" i="59"/>
  <c r="F115" i="59"/>
  <c r="K115" i="59" s="1"/>
  <c r="E116" i="59"/>
  <c r="F116" i="59"/>
  <c r="K116" i="59" s="1"/>
  <c r="E117" i="59"/>
  <c r="F117" i="59"/>
  <c r="K117" i="59" s="1"/>
  <c r="E118" i="59"/>
  <c r="F118" i="59"/>
  <c r="K118" i="59" s="1"/>
  <c r="E119" i="59"/>
  <c r="F119" i="59"/>
  <c r="K119" i="59" s="1"/>
  <c r="E120" i="59"/>
  <c r="F120" i="59"/>
  <c r="K120" i="59" s="1"/>
  <c r="E121" i="59"/>
  <c r="F121" i="59"/>
  <c r="K121" i="59" s="1"/>
  <c r="E122" i="59"/>
  <c r="F122" i="59"/>
  <c r="K122" i="59" s="1"/>
  <c r="E123" i="59"/>
  <c r="F123" i="59"/>
  <c r="K123" i="59" s="1"/>
  <c r="E124" i="59"/>
  <c r="F124" i="59"/>
  <c r="K124" i="59" s="1"/>
  <c r="E125" i="59"/>
  <c r="F125" i="59"/>
  <c r="K125" i="59" s="1"/>
  <c r="E126" i="59"/>
  <c r="F126" i="59"/>
  <c r="K126" i="59" s="1"/>
  <c r="E127" i="59"/>
  <c r="F127" i="59"/>
  <c r="K127" i="59" s="1"/>
  <c r="E128" i="59"/>
  <c r="F128" i="59"/>
  <c r="K128" i="59" s="1"/>
  <c r="E129" i="59"/>
  <c r="F129" i="59"/>
  <c r="K129" i="59" s="1"/>
  <c r="E130" i="59"/>
  <c r="F130" i="59"/>
  <c r="K130" i="59" s="1"/>
  <c r="E131" i="59"/>
  <c r="F131" i="59"/>
  <c r="K131" i="59" s="1"/>
  <c r="E132" i="59"/>
  <c r="F132" i="59"/>
  <c r="K132" i="59" s="1"/>
  <c r="E133" i="59"/>
  <c r="F133" i="59"/>
  <c r="K133" i="59" s="1"/>
  <c r="E134" i="59"/>
  <c r="F134" i="59"/>
  <c r="K134" i="59" s="1"/>
  <c r="E135" i="59"/>
  <c r="F135" i="59"/>
  <c r="K135" i="59" s="1"/>
  <c r="E136" i="59"/>
  <c r="F136" i="59"/>
  <c r="K136" i="59" s="1"/>
  <c r="E137" i="59"/>
  <c r="F137" i="59"/>
  <c r="K137" i="59" s="1"/>
  <c r="E138" i="59"/>
  <c r="F138" i="59"/>
  <c r="K138" i="59" s="1"/>
  <c r="E139" i="59"/>
  <c r="F139" i="59"/>
  <c r="K139" i="59" s="1"/>
  <c r="E140" i="59"/>
  <c r="F140" i="59"/>
  <c r="K140" i="59" s="1"/>
  <c r="E141" i="59"/>
  <c r="F141" i="59"/>
  <c r="K141" i="59" s="1"/>
  <c r="E142" i="59"/>
  <c r="F142" i="59"/>
  <c r="K142" i="59" s="1"/>
  <c r="E143" i="59"/>
  <c r="F143" i="59"/>
  <c r="K143" i="59" s="1"/>
  <c r="E144" i="59"/>
  <c r="F144" i="59"/>
  <c r="K144" i="59" s="1"/>
  <c r="E145" i="59"/>
  <c r="F145" i="59"/>
  <c r="K145" i="59" s="1"/>
  <c r="E146" i="59"/>
  <c r="F146" i="59"/>
  <c r="K146" i="59" s="1"/>
  <c r="E147" i="59"/>
  <c r="F147" i="59"/>
  <c r="K147" i="59" s="1"/>
  <c r="E148" i="59"/>
  <c r="F148" i="59"/>
  <c r="K148" i="59" s="1"/>
  <c r="E149" i="59"/>
  <c r="F149" i="59"/>
  <c r="K149" i="59" s="1"/>
  <c r="E150" i="59"/>
  <c r="F150" i="59"/>
  <c r="K150" i="59" s="1"/>
  <c r="E151" i="59"/>
  <c r="F151" i="59"/>
  <c r="K151" i="59" s="1"/>
  <c r="E152" i="59"/>
  <c r="F152" i="59"/>
  <c r="K152" i="59" s="1"/>
  <c r="E153" i="59"/>
  <c r="F153" i="59"/>
  <c r="K153" i="59" s="1"/>
  <c r="E154" i="59"/>
  <c r="F154" i="59"/>
  <c r="K154" i="59" s="1"/>
  <c r="E155" i="59"/>
  <c r="F155" i="59"/>
  <c r="K155" i="59" s="1"/>
  <c r="E156" i="59"/>
  <c r="F156" i="59"/>
  <c r="K156" i="59" s="1"/>
  <c r="E157" i="59"/>
  <c r="F157" i="59"/>
  <c r="K157" i="59" s="1"/>
  <c r="E158" i="59"/>
  <c r="F158" i="59"/>
  <c r="K158" i="59" s="1"/>
  <c r="E159" i="59"/>
  <c r="F159" i="59"/>
  <c r="K159" i="59" s="1"/>
  <c r="E160" i="59"/>
  <c r="F160" i="59"/>
  <c r="K160" i="59" s="1"/>
  <c r="E161" i="59"/>
  <c r="F161" i="59"/>
  <c r="K161" i="59" s="1"/>
  <c r="E162" i="59"/>
  <c r="F162" i="59"/>
  <c r="K162" i="59" s="1"/>
  <c r="E163" i="59"/>
  <c r="F163" i="59"/>
  <c r="K163" i="59" s="1"/>
  <c r="E164" i="59"/>
  <c r="F164" i="59"/>
  <c r="K164" i="59" s="1"/>
  <c r="E165" i="59"/>
  <c r="F165" i="59"/>
  <c r="K165" i="59" s="1"/>
  <c r="E166" i="59"/>
  <c r="F166" i="59"/>
  <c r="K166" i="59" s="1"/>
  <c r="E167" i="59"/>
  <c r="F167" i="59"/>
  <c r="K167" i="59" s="1"/>
  <c r="E168" i="59"/>
  <c r="F168" i="59"/>
  <c r="K168" i="59" s="1"/>
  <c r="E169" i="59"/>
  <c r="F169" i="59"/>
  <c r="K169" i="59" s="1"/>
  <c r="E170" i="59"/>
  <c r="F170" i="59"/>
  <c r="K170" i="59" s="1"/>
  <c r="E171" i="59"/>
  <c r="F171" i="59"/>
  <c r="K171" i="59" s="1"/>
  <c r="E172" i="59"/>
  <c r="F172" i="59"/>
  <c r="K172" i="59" s="1"/>
  <c r="E173" i="59"/>
  <c r="F173" i="59"/>
  <c r="K173" i="59" s="1"/>
  <c r="E174" i="59"/>
  <c r="F174" i="59"/>
  <c r="K174" i="59" s="1"/>
  <c r="E175" i="59"/>
  <c r="F175" i="59"/>
  <c r="K175" i="59" s="1"/>
  <c r="E176" i="59"/>
  <c r="F176" i="59"/>
  <c r="K176" i="59" s="1"/>
  <c r="E177" i="59"/>
  <c r="F177" i="59"/>
  <c r="K177" i="59" s="1"/>
  <c r="E178" i="59"/>
  <c r="F178" i="59"/>
  <c r="K178" i="59" s="1"/>
  <c r="E179" i="59"/>
  <c r="F179" i="59"/>
  <c r="K179" i="59" s="1"/>
  <c r="E180" i="59"/>
  <c r="F180" i="59"/>
  <c r="E181" i="59"/>
  <c r="F181" i="59"/>
  <c r="E182" i="59"/>
  <c r="F182" i="59"/>
  <c r="E183" i="59"/>
  <c r="F183" i="59"/>
  <c r="E184" i="59"/>
  <c r="F184" i="59"/>
  <c r="E185" i="59"/>
  <c r="F185" i="59"/>
  <c r="E187" i="59"/>
  <c r="F187" i="59" s="1"/>
  <c r="K187" i="59" s="1"/>
  <c r="E188" i="59"/>
  <c r="F188" i="59"/>
  <c r="K188" i="59" s="1"/>
  <c r="E189" i="59"/>
  <c r="F189" i="59"/>
  <c r="K189" i="59" s="1"/>
  <c r="E190" i="59"/>
  <c r="F190" i="59"/>
  <c r="K190" i="59" s="1"/>
  <c r="E191" i="59"/>
  <c r="F191" i="59"/>
  <c r="K191" i="59" s="1"/>
  <c r="E192" i="59"/>
  <c r="F192" i="59"/>
  <c r="K192" i="59" s="1"/>
  <c r="E193" i="59"/>
  <c r="F193" i="59"/>
  <c r="K193" i="59" s="1"/>
  <c r="E194" i="59"/>
  <c r="F194" i="59"/>
  <c r="K194" i="59" s="1"/>
  <c r="E195" i="59"/>
  <c r="F195" i="59"/>
  <c r="K195" i="59" s="1"/>
  <c r="E196" i="59"/>
  <c r="F196" i="59"/>
  <c r="K196" i="59" s="1"/>
  <c r="E197" i="59"/>
  <c r="F197" i="59"/>
  <c r="K197" i="59" s="1"/>
  <c r="E198" i="59"/>
  <c r="F198" i="59"/>
  <c r="K198" i="59" s="1"/>
  <c r="E199" i="59"/>
  <c r="F199" i="59" s="1"/>
  <c r="E202" i="59"/>
  <c r="F202" i="59" s="1"/>
  <c r="K202" i="59" s="1"/>
  <c r="E203" i="59"/>
  <c r="F203" i="59"/>
  <c r="K203" i="59" s="1"/>
  <c r="E204" i="59"/>
  <c r="F204" i="59" s="1"/>
  <c r="K204" i="59" s="1"/>
  <c r="E205" i="59"/>
  <c r="F205" i="59" s="1"/>
  <c r="K205" i="59" s="1"/>
  <c r="E206" i="59"/>
  <c r="F206" i="59"/>
  <c r="K206" i="59" s="1"/>
  <c r="E207" i="59"/>
  <c r="F207" i="59"/>
  <c r="K207" i="59" s="1"/>
  <c r="E208" i="59"/>
  <c r="F208" i="59"/>
  <c r="K208" i="59" s="1"/>
  <c r="E209" i="59"/>
  <c r="F209" i="59"/>
  <c r="K209" i="59" s="1"/>
  <c r="E210" i="59"/>
  <c r="F210" i="59"/>
  <c r="K210" i="59" s="1"/>
  <c r="E211" i="59"/>
  <c r="F211" i="59"/>
  <c r="K211" i="59" s="1"/>
  <c r="E212" i="59"/>
  <c r="F212" i="59"/>
  <c r="K212" i="59" s="1"/>
  <c r="E213" i="59"/>
  <c r="F213" i="59"/>
  <c r="K213" i="59" s="1"/>
  <c r="E214" i="59"/>
  <c r="F214" i="59"/>
  <c r="K214" i="59" s="1"/>
  <c r="E215" i="59"/>
  <c r="F215" i="59"/>
  <c r="K215" i="59" s="1"/>
  <c r="E216" i="59"/>
  <c r="F216" i="59"/>
  <c r="K216" i="59" s="1"/>
  <c r="E217" i="59"/>
  <c r="F217" i="59"/>
  <c r="K217" i="59" s="1"/>
  <c r="E218" i="59"/>
  <c r="F218" i="59"/>
  <c r="K218" i="59" s="1"/>
  <c r="E219" i="59"/>
  <c r="F219" i="59"/>
  <c r="K219" i="59" s="1"/>
  <c r="E220" i="59"/>
  <c r="F220" i="59"/>
  <c r="K220" i="59" s="1"/>
  <c r="E221" i="59"/>
  <c r="F221" i="59"/>
  <c r="K221" i="59" s="1"/>
  <c r="E222" i="59"/>
  <c r="F222" i="59"/>
  <c r="K222" i="59" s="1"/>
  <c r="E223" i="59"/>
  <c r="F223" i="59"/>
  <c r="K223" i="59" s="1"/>
  <c r="E224" i="59"/>
  <c r="F224" i="59"/>
  <c r="K224" i="59" s="1"/>
  <c r="E225" i="59"/>
  <c r="F225" i="59"/>
  <c r="K225" i="59" s="1"/>
  <c r="E226" i="59"/>
  <c r="F226" i="59"/>
  <c r="K226" i="59" s="1"/>
  <c r="E227" i="59"/>
  <c r="F227" i="59"/>
  <c r="K227" i="59" s="1"/>
  <c r="E228" i="59"/>
  <c r="F228" i="59"/>
  <c r="K228" i="59" s="1"/>
  <c r="E230" i="59"/>
  <c r="F230" i="59"/>
  <c r="K230" i="59" s="1"/>
  <c r="E231" i="59"/>
  <c r="F231" i="59"/>
  <c r="K231" i="59" s="1"/>
  <c r="E232" i="59"/>
  <c r="F232" i="59"/>
  <c r="K232" i="59" s="1"/>
  <c r="E233" i="59"/>
  <c r="F233" i="59"/>
  <c r="K233" i="59" s="1"/>
  <c r="E235" i="59"/>
  <c r="F235" i="59"/>
  <c r="K235" i="59" s="1"/>
  <c r="E236" i="59"/>
  <c r="F236" i="59"/>
  <c r="K236" i="59" s="1"/>
  <c r="E237" i="59"/>
  <c r="F237" i="59"/>
  <c r="E238" i="59"/>
  <c r="F238" i="59"/>
  <c r="K238" i="59" s="1"/>
  <c r="E239" i="59"/>
  <c r="F239" i="59"/>
  <c r="K239" i="59" s="1"/>
  <c r="E240" i="59"/>
  <c r="F240" i="59"/>
  <c r="K240" i="59" s="1"/>
  <c r="E241" i="59"/>
  <c r="F241" i="59"/>
  <c r="K241" i="59" s="1"/>
  <c r="E243" i="59"/>
  <c r="F243" i="59"/>
  <c r="K243" i="59" s="1"/>
  <c r="E244" i="59"/>
  <c r="F244" i="59"/>
  <c r="K244" i="59" s="1"/>
  <c r="E245" i="59"/>
  <c r="F245" i="59"/>
  <c r="K245" i="59" s="1"/>
  <c r="E246" i="59"/>
  <c r="F246" i="59"/>
  <c r="K246" i="59" s="1"/>
  <c r="E247" i="59"/>
  <c r="F247" i="59"/>
  <c r="K247" i="59" s="1"/>
  <c r="E248" i="59"/>
  <c r="F248" i="59"/>
  <c r="K248" i="59" s="1"/>
  <c r="E249" i="59"/>
  <c r="F249" i="59"/>
  <c r="K249" i="59" s="1"/>
  <c r="E250" i="59"/>
  <c r="F250" i="59"/>
  <c r="K250" i="59" s="1"/>
  <c r="E251" i="59"/>
  <c r="F251" i="59"/>
  <c r="K251" i="59" s="1"/>
  <c r="E252" i="59"/>
  <c r="F252" i="59"/>
  <c r="K252" i="59" s="1"/>
  <c r="E253" i="59"/>
  <c r="F253" i="59"/>
  <c r="K253" i="59" s="1"/>
  <c r="E254" i="59"/>
  <c r="F254" i="59"/>
  <c r="K254" i="59" s="1"/>
  <c r="E255" i="59"/>
  <c r="F255" i="59"/>
  <c r="K255" i="59" s="1"/>
  <c r="E256" i="59"/>
  <c r="F256" i="59"/>
  <c r="K256" i="59" s="1"/>
  <c r="E257" i="59"/>
  <c r="F257" i="59"/>
  <c r="K257" i="59" s="1"/>
  <c r="E258" i="59"/>
  <c r="F258" i="59"/>
  <c r="K258" i="59" s="1"/>
  <c r="E259" i="59"/>
  <c r="F259" i="59"/>
  <c r="K259" i="59" s="1"/>
  <c r="E260" i="59"/>
  <c r="F260" i="59"/>
  <c r="K260" i="59" s="1"/>
  <c r="E261" i="59"/>
  <c r="F261" i="59"/>
  <c r="K261" i="59" s="1"/>
  <c r="E262" i="59"/>
  <c r="F262" i="59"/>
  <c r="K262" i="59" s="1"/>
  <c r="E263" i="59"/>
  <c r="F263" i="59"/>
  <c r="K263" i="59" s="1"/>
  <c r="E264" i="59"/>
  <c r="F264" i="59"/>
  <c r="K264" i="59" s="1"/>
  <c r="E265" i="59"/>
  <c r="F265" i="59"/>
  <c r="K265" i="59" s="1"/>
  <c r="E268" i="59"/>
  <c r="F268" i="59"/>
  <c r="E269" i="59"/>
  <c r="F269" i="59" s="1"/>
  <c r="K269" i="59" s="1"/>
  <c r="E270" i="59"/>
  <c r="F270" i="59"/>
  <c r="K270" i="59" s="1"/>
  <c r="E271" i="59"/>
  <c r="F271" i="59"/>
  <c r="K271" i="59" s="1"/>
  <c r="E272" i="59"/>
  <c r="F272" i="59"/>
  <c r="K272" i="59" s="1"/>
  <c r="E273" i="59"/>
  <c r="F273" i="59"/>
  <c r="K273" i="59" s="1"/>
  <c r="E274" i="59"/>
  <c r="F274" i="59"/>
  <c r="K274" i="59" s="1"/>
  <c r="E275" i="59"/>
  <c r="F275" i="59"/>
  <c r="K275" i="59" s="1"/>
  <c r="E276" i="59"/>
  <c r="F276" i="59"/>
  <c r="K276" i="59" s="1"/>
  <c r="E277" i="59"/>
  <c r="F277" i="59"/>
  <c r="K277" i="59" s="1"/>
  <c r="E279" i="59"/>
  <c r="F279" i="59"/>
  <c r="K279" i="59" s="1"/>
  <c r="E280" i="59"/>
  <c r="F280" i="59"/>
  <c r="E281" i="59"/>
  <c r="F281" i="59"/>
  <c r="K281" i="59" s="1"/>
  <c r="E282" i="59"/>
  <c r="F282" i="59"/>
  <c r="K282" i="59" s="1"/>
  <c r="E283" i="59"/>
  <c r="F283" i="59"/>
  <c r="K283" i="59" s="1"/>
  <c r="E284" i="59"/>
  <c r="F284" i="59"/>
  <c r="K284" i="59" s="1"/>
  <c r="E285" i="59"/>
  <c r="F285" i="59"/>
  <c r="K285" i="59" s="1"/>
  <c r="E286" i="59"/>
  <c r="F286" i="59"/>
  <c r="K286" i="59" s="1"/>
  <c r="E287" i="59"/>
  <c r="F287" i="59"/>
  <c r="K287" i="59" s="1"/>
  <c r="E288" i="59"/>
  <c r="F288" i="59"/>
  <c r="K288" i="59" s="1"/>
  <c r="E289" i="59"/>
  <c r="F289" i="59"/>
  <c r="K289" i="59" s="1"/>
  <c r="E290" i="59"/>
  <c r="F290" i="59"/>
  <c r="K290" i="59" s="1"/>
  <c r="E292" i="59"/>
  <c r="F292" i="59"/>
  <c r="K292" i="59" s="1"/>
  <c r="E293" i="59"/>
  <c r="F293" i="59"/>
  <c r="K293" i="59" s="1"/>
  <c r="E294" i="59"/>
  <c r="F294" i="59" s="1"/>
  <c r="K294" i="59" s="1"/>
  <c r="E295" i="59"/>
  <c r="F295" i="59"/>
  <c r="K295" i="59" s="1"/>
  <c r="E296" i="59"/>
  <c r="F296" i="59"/>
  <c r="K296" i="59" s="1"/>
  <c r="E297" i="59"/>
  <c r="F297" i="59"/>
  <c r="K297" i="59" s="1"/>
  <c r="E298" i="59"/>
  <c r="F298" i="59"/>
  <c r="K298" i="59" s="1"/>
  <c r="E299" i="59"/>
  <c r="F299" i="59"/>
  <c r="K299" i="59" s="1"/>
  <c r="E300" i="59"/>
  <c r="F300" i="59"/>
  <c r="K300" i="59" s="1"/>
  <c r="E301" i="59"/>
  <c r="F301" i="59"/>
  <c r="K301" i="59" s="1"/>
  <c r="E302" i="59"/>
  <c r="F302" i="59"/>
  <c r="K302" i="59" s="1"/>
  <c r="E303" i="59"/>
  <c r="F303" i="59"/>
  <c r="K303" i="59" s="1"/>
  <c r="E304" i="59"/>
  <c r="F304" i="59"/>
  <c r="K304" i="59" s="1"/>
  <c r="E305" i="59"/>
  <c r="F305" i="59"/>
  <c r="K305" i="59" s="1"/>
  <c r="E306" i="59"/>
  <c r="F306" i="59"/>
  <c r="K306" i="59" s="1"/>
  <c r="E307" i="59"/>
  <c r="F307" i="59"/>
  <c r="K307" i="59" s="1"/>
  <c r="E308" i="59"/>
  <c r="F308" i="59"/>
  <c r="K308" i="59" s="1"/>
  <c r="E309" i="59"/>
  <c r="F309" i="59"/>
  <c r="K309" i="59" s="1"/>
  <c r="E310" i="59"/>
  <c r="F310" i="59"/>
  <c r="K310" i="59" s="1"/>
  <c r="E311" i="59"/>
  <c r="F311" i="59"/>
  <c r="K311" i="59" s="1"/>
  <c r="E312" i="59"/>
  <c r="F312" i="59"/>
  <c r="K312" i="59" s="1"/>
  <c r="E315" i="59"/>
  <c r="F315" i="59"/>
  <c r="E316" i="59"/>
  <c r="F316" i="59"/>
  <c r="K316" i="59" s="1"/>
  <c r="E317" i="59"/>
  <c r="F317" i="59"/>
  <c r="K317" i="59" s="1"/>
  <c r="E319" i="59"/>
  <c r="F319" i="59"/>
  <c r="K319" i="59" s="1"/>
  <c r="E320" i="59"/>
  <c r="F320" i="59"/>
  <c r="K320" i="59" s="1"/>
  <c r="E321" i="59"/>
  <c r="F321" i="59"/>
  <c r="K321" i="59" s="1"/>
  <c r="E322" i="59"/>
  <c r="F322" i="59"/>
  <c r="K322" i="59" s="1"/>
  <c r="E323" i="59"/>
  <c r="F323" i="59"/>
  <c r="K323" i="59" s="1"/>
  <c r="E324" i="59"/>
  <c r="F324" i="59" s="1"/>
  <c r="K324" i="59" s="1"/>
  <c r="E325" i="59"/>
  <c r="F325" i="59"/>
  <c r="K325" i="59" s="1"/>
  <c r="E326" i="59"/>
  <c r="F326" i="59"/>
  <c r="K326" i="59" s="1"/>
  <c r="E327" i="59"/>
  <c r="F327" i="59"/>
  <c r="K327" i="59" s="1"/>
  <c r="E328" i="59"/>
  <c r="F328" i="59"/>
  <c r="K328" i="59" s="1"/>
  <c r="E329" i="59"/>
  <c r="F329" i="59"/>
  <c r="K329" i="59" s="1"/>
  <c r="E330" i="59"/>
  <c r="F330" i="59"/>
  <c r="K330" i="59" s="1"/>
  <c r="E333" i="59"/>
  <c r="F333" i="59"/>
  <c r="K333" i="59" s="1"/>
  <c r="E334" i="59"/>
  <c r="F334" i="59"/>
  <c r="K334" i="59" s="1"/>
  <c r="E335" i="59"/>
  <c r="F335" i="59"/>
  <c r="K335" i="59" s="1"/>
  <c r="E337" i="59"/>
  <c r="F337" i="59" s="1"/>
  <c r="K337" i="59" s="1"/>
  <c r="E338" i="59"/>
  <c r="F338" i="59" s="1"/>
  <c r="K338" i="59" s="1"/>
  <c r="E339" i="59"/>
  <c r="F339" i="59" s="1"/>
  <c r="K339" i="59" s="1"/>
  <c r="E341" i="59"/>
  <c r="F341" i="59"/>
  <c r="K341" i="59" s="1"/>
  <c r="E342" i="59"/>
  <c r="F342" i="59"/>
  <c r="K342" i="59" s="1"/>
  <c r="E343" i="59"/>
  <c r="F343" i="59"/>
  <c r="K343" i="59" s="1"/>
  <c r="E344" i="59"/>
  <c r="F344" i="59"/>
  <c r="K344" i="59" s="1"/>
  <c r="E345" i="59"/>
  <c r="F345" i="59"/>
  <c r="K345" i="59" s="1"/>
  <c r="E346" i="59"/>
  <c r="F346" i="59"/>
  <c r="K346" i="59" s="1"/>
  <c r="E347" i="59"/>
  <c r="F347" i="59"/>
  <c r="K347" i="59" s="1"/>
  <c r="E348" i="59"/>
  <c r="F348" i="59"/>
  <c r="K348" i="59" s="1"/>
  <c r="E349" i="59"/>
  <c r="F349" i="59"/>
  <c r="K349" i="59" s="1"/>
  <c r="E350" i="59"/>
  <c r="F350" i="59"/>
  <c r="K350" i="59" s="1"/>
  <c r="E351" i="59"/>
  <c r="F351" i="59"/>
  <c r="K351" i="59" s="1"/>
  <c r="E352" i="59"/>
  <c r="F352" i="59"/>
  <c r="K352" i="59" s="1"/>
  <c r="E353" i="59"/>
  <c r="F353" i="59"/>
  <c r="K353" i="59" s="1"/>
  <c r="E354" i="59"/>
  <c r="F354" i="59"/>
  <c r="K354" i="59" s="1"/>
  <c r="E355" i="59"/>
  <c r="F355" i="59"/>
  <c r="K355" i="59" s="1"/>
  <c r="E356" i="59"/>
  <c r="F356" i="59"/>
  <c r="K356" i="59" s="1"/>
  <c r="E358" i="59"/>
  <c r="F358" i="59"/>
  <c r="K358" i="59" s="1"/>
  <c r="E359" i="59"/>
  <c r="F359" i="59"/>
  <c r="K359" i="59" s="1"/>
  <c r="E360" i="59"/>
  <c r="F360" i="59"/>
  <c r="E361" i="59"/>
  <c r="F361" i="59"/>
  <c r="K361" i="59" s="1"/>
  <c r="E363" i="59"/>
  <c r="F363" i="59"/>
  <c r="E364" i="59"/>
  <c r="F364" i="59"/>
  <c r="K364" i="59" s="1"/>
  <c r="E365" i="59"/>
  <c r="F365" i="59"/>
  <c r="K365" i="59" s="1"/>
  <c r="E366" i="59"/>
  <c r="F366" i="59"/>
  <c r="K366" i="59" s="1"/>
  <c r="E367" i="59"/>
  <c r="F367" i="59"/>
  <c r="K367" i="59" s="1"/>
  <c r="E368" i="59"/>
  <c r="F368" i="59"/>
  <c r="K368" i="59" s="1"/>
  <c r="E369" i="59"/>
  <c r="F369" i="59"/>
  <c r="K369" i="59" s="1"/>
  <c r="E371" i="59"/>
  <c r="F371" i="59"/>
  <c r="K371" i="59" s="1"/>
  <c r="E372" i="59"/>
  <c r="F372" i="59"/>
  <c r="E373" i="59"/>
  <c r="F373" i="59"/>
  <c r="K373" i="59" s="1"/>
  <c r="E374" i="59"/>
  <c r="F374" i="59" s="1"/>
  <c r="K374" i="59" s="1"/>
  <c r="E375" i="59"/>
  <c r="F375" i="59"/>
  <c r="K375" i="59" s="1"/>
  <c r="E376" i="59"/>
  <c r="F376" i="59"/>
  <c r="K376" i="59" s="1"/>
  <c r="E377" i="59"/>
  <c r="F377" i="59"/>
  <c r="K377" i="59" s="1"/>
  <c r="E378" i="59"/>
  <c r="F378" i="59"/>
  <c r="K378" i="59" s="1"/>
  <c r="E379" i="59"/>
  <c r="F379" i="59"/>
  <c r="K379" i="59" s="1"/>
  <c r="E380" i="59"/>
  <c r="F380" i="59"/>
  <c r="K380" i="59" s="1"/>
  <c r="E381" i="59"/>
  <c r="F381" i="59"/>
  <c r="K381" i="59" s="1"/>
  <c r="E382" i="59"/>
  <c r="F382" i="59"/>
  <c r="K382" i="59" s="1"/>
  <c r="E383" i="59"/>
  <c r="F383" i="59"/>
  <c r="K383" i="59" s="1"/>
  <c r="E385" i="59"/>
  <c r="F385" i="59"/>
  <c r="K385" i="59" s="1"/>
  <c r="E386" i="59"/>
  <c r="F386" i="59"/>
  <c r="K386" i="59" s="1"/>
  <c r="E388" i="59"/>
  <c r="F388" i="59"/>
  <c r="K388" i="59" s="1"/>
  <c r="E389" i="59"/>
  <c r="F389" i="59"/>
  <c r="K389" i="59" s="1"/>
  <c r="E390" i="59"/>
  <c r="F390" i="59"/>
  <c r="K390" i="59" s="1"/>
  <c r="E391" i="59"/>
  <c r="F391" i="59"/>
  <c r="K391" i="59" s="1"/>
  <c r="E392" i="59"/>
  <c r="F392" i="59"/>
  <c r="K392" i="59" s="1"/>
  <c r="E393" i="59"/>
  <c r="F393" i="59"/>
  <c r="K393" i="59" s="1"/>
  <c r="E396" i="59"/>
  <c r="F396" i="59"/>
  <c r="K396" i="59" s="1"/>
  <c r="E397" i="59"/>
  <c r="F397" i="59"/>
  <c r="K397" i="59" s="1"/>
  <c r="E398" i="59"/>
  <c r="F398" i="59"/>
  <c r="K398" i="59" s="1"/>
  <c r="E399" i="59"/>
  <c r="F399" i="59"/>
  <c r="K399" i="59" s="1"/>
  <c r="E400" i="59"/>
  <c r="F400" i="59"/>
  <c r="K400" i="59" s="1"/>
  <c r="E401" i="59"/>
  <c r="F401" i="59"/>
  <c r="K401" i="59" s="1"/>
  <c r="E402" i="59"/>
  <c r="F402" i="59"/>
  <c r="K402" i="59" s="1"/>
  <c r="E403" i="59"/>
  <c r="F403" i="59"/>
  <c r="K403" i="59" s="1"/>
  <c r="E404" i="59"/>
  <c r="F404" i="59"/>
  <c r="K404" i="59" s="1"/>
  <c r="E405" i="59"/>
  <c r="F405" i="59"/>
  <c r="K405" i="59" s="1"/>
  <c r="E406" i="59"/>
  <c r="F406" i="59"/>
  <c r="K406" i="59" s="1"/>
  <c r="E407" i="59"/>
  <c r="F407" i="59"/>
  <c r="K407" i="59" s="1"/>
  <c r="E408" i="59"/>
  <c r="F408" i="59"/>
  <c r="K408" i="59" s="1"/>
  <c r="E409" i="59"/>
  <c r="F409" i="59"/>
  <c r="K409" i="59" s="1"/>
  <c r="E410" i="59"/>
  <c r="F410" i="59"/>
  <c r="K410" i="59" s="1"/>
  <c r="E411" i="59"/>
  <c r="F411" i="59"/>
  <c r="K411" i="59" s="1"/>
  <c r="E412" i="59"/>
  <c r="F412" i="59"/>
  <c r="K412" i="59" s="1"/>
  <c r="E413" i="59"/>
  <c r="F413" i="59" s="1"/>
  <c r="K413" i="59" s="1"/>
  <c r="E414" i="59"/>
  <c r="F414" i="59"/>
  <c r="K414" i="59" s="1"/>
  <c r="E415" i="59"/>
  <c r="F415" i="59"/>
  <c r="K415" i="59" s="1"/>
  <c r="E416" i="59"/>
  <c r="F416" i="59"/>
  <c r="K416" i="59" s="1"/>
  <c r="E417" i="59"/>
  <c r="F417" i="59"/>
  <c r="K417" i="59" s="1"/>
  <c r="E418" i="59"/>
  <c r="F418" i="59" s="1"/>
  <c r="K418" i="59" s="1"/>
  <c r="E419" i="59"/>
  <c r="F419" i="59"/>
  <c r="K419" i="59" s="1"/>
  <c r="E420" i="59"/>
  <c r="F420" i="59"/>
  <c r="K420" i="59" s="1"/>
  <c r="E422" i="59"/>
  <c r="F422" i="59" s="1"/>
  <c r="K422" i="59" s="1"/>
  <c r="E423" i="59"/>
  <c r="F423" i="59"/>
  <c r="K423" i="59" s="1"/>
  <c r="E424" i="59"/>
  <c r="F424" i="59"/>
  <c r="K424" i="59" s="1"/>
  <c r="E425" i="59"/>
  <c r="F425" i="59"/>
  <c r="K425" i="59" s="1"/>
  <c r="E426" i="59"/>
  <c r="F426" i="59"/>
  <c r="K426" i="59" s="1"/>
  <c r="E427" i="59"/>
  <c r="F427" i="59"/>
  <c r="K427" i="59" s="1"/>
  <c r="E428" i="59"/>
  <c r="F428" i="59"/>
  <c r="K428" i="59" s="1"/>
  <c r="E429" i="59"/>
  <c r="F429" i="59"/>
  <c r="K429" i="59" s="1"/>
  <c r="E430" i="59"/>
  <c r="F430" i="59"/>
  <c r="K430" i="59" s="1"/>
  <c r="E431" i="59"/>
  <c r="F431" i="59"/>
  <c r="K431" i="59" s="1"/>
  <c r="E432" i="59"/>
  <c r="F432" i="59"/>
  <c r="K432" i="59" s="1"/>
  <c r="E433" i="59"/>
  <c r="F433" i="59" s="1"/>
  <c r="K433" i="59" s="1"/>
  <c r="E434" i="59"/>
  <c r="F434" i="59" s="1"/>
  <c r="K434" i="59" s="1"/>
  <c r="E435" i="59"/>
  <c r="F435" i="59"/>
  <c r="K435" i="59" s="1"/>
  <c r="E436" i="59"/>
  <c r="F436" i="59"/>
  <c r="K436" i="59" s="1"/>
  <c r="E437" i="59"/>
  <c r="F437" i="59"/>
  <c r="K437" i="59" s="1"/>
  <c r="E438" i="59"/>
  <c r="F438" i="59"/>
  <c r="K438" i="59" s="1"/>
  <c r="F439" i="59"/>
  <c r="K439" i="59" s="1"/>
  <c r="F440" i="59"/>
  <c r="K440" i="59" s="1"/>
  <c r="E441" i="59"/>
  <c r="F441" i="59" s="1"/>
  <c r="K441" i="59" s="1"/>
  <c r="E442" i="59"/>
  <c r="F442" i="59"/>
  <c r="K442" i="59" s="1"/>
  <c r="E443" i="59"/>
  <c r="F443" i="59"/>
  <c r="K443" i="59" s="1"/>
  <c r="E445" i="59"/>
  <c r="F445" i="59"/>
  <c r="K445" i="59" s="1"/>
  <c r="E446" i="59"/>
  <c r="F446" i="59" s="1"/>
  <c r="K446" i="59" s="1"/>
  <c r="E447" i="59"/>
  <c r="F447" i="59"/>
  <c r="K447" i="59" s="1"/>
  <c r="E448" i="59"/>
  <c r="F448" i="59"/>
  <c r="K448" i="59" s="1"/>
  <c r="E449" i="59"/>
  <c r="F449" i="59"/>
  <c r="K449" i="59" s="1"/>
  <c r="E450" i="59"/>
  <c r="F450" i="59"/>
  <c r="K450" i="59" s="1"/>
  <c r="E451" i="59"/>
  <c r="F451" i="59"/>
  <c r="K451" i="59" s="1"/>
  <c r="E452" i="59"/>
  <c r="F452" i="59"/>
  <c r="K452" i="59" s="1"/>
  <c r="E454" i="59"/>
  <c r="F454" i="59" s="1"/>
  <c r="E455" i="59"/>
  <c r="F455" i="59"/>
  <c r="K455" i="59" s="1"/>
  <c r="E456" i="59"/>
  <c r="F456" i="59"/>
  <c r="K456" i="59" s="1"/>
  <c r="E457" i="59"/>
  <c r="F457" i="59"/>
  <c r="K457" i="59" s="1"/>
  <c r="E459" i="59"/>
  <c r="F459" i="59"/>
  <c r="K459" i="59" s="1"/>
  <c r="E460" i="59"/>
  <c r="F460" i="59"/>
  <c r="K460" i="59" s="1"/>
  <c r="E461" i="59"/>
  <c r="F461" i="59"/>
  <c r="K461" i="59" s="1"/>
  <c r="E462" i="59"/>
  <c r="F462" i="59"/>
  <c r="K462" i="59" s="1"/>
  <c r="E463" i="59"/>
  <c r="F463" i="59"/>
  <c r="K463" i="59" s="1"/>
  <c r="E464" i="59"/>
  <c r="F464" i="59"/>
  <c r="K464" i="59" s="1"/>
  <c r="E465" i="59"/>
  <c r="F465" i="59"/>
  <c r="K465" i="59" s="1"/>
  <c r="E466" i="59"/>
  <c r="F466" i="59"/>
  <c r="K466" i="59" s="1"/>
  <c r="E467" i="59"/>
  <c r="F467" i="59"/>
  <c r="K467" i="59" s="1"/>
  <c r="E468" i="59"/>
  <c r="F468" i="59"/>
  <c r="K468" i="59" s="1"/>
  <c r="E469" i="59"/>
  <c r="F469" i="59"/>
  <c r="K469" i="59" s="1"/>
  <c r="E470" i="59"/>
  <c r="F470" i="59"/>
  <c r="K470" i="59" s="1"/>
  <c r="E471" i="59"/>
  <c r="F471" i="59"/>
  <c r="K471" i="59" s="1"/>
  <c r="E472" i="59"/>
  <c r="F472" i="59"/>
  <c r="K472" i="59" s="1"/>
  <c r="E473" i="59"/>
  <c r="F473" i="59" s="1"/>
  <c r="K473" i="59" s="1"/>
  <c r="E474" i="59"/>
  <c r="F474" i="59"/>
  <c r="K474" i="59" s="1"/>
  <c r="E475" i="59"/>
  <c r="F475" i="59"/>
  <c r="K475" i="59" s="1"/>
  <c r="E476" i="59"/>
  <c r="F476" i="59"/>
  <c r="K476" i="59" s="1"/>
  <c r="E477" i="59"/>
  <c r="F477" i="59"/>
  <c r="K477" i="59" s="1"/>
  <c r="E478" i="59"/>
  <c r="F478" i="59"/>
  <c r="K478" i="59" s="1"/>
  <c r="E479" i="59"/>
  <c r="F479" i="59"/>
  <c r="K479" i="59" s="1"/>
  <c r="E480" i="59"/>
  <c r="F480" i="59"/>
  <c r="K480" i="59" s="1"/>
  <c r="E481" i="59"/>
  <c r="F481" i="59"/>
  <c r="K481" i="59" s="1"/>
  <c r="E482" i="59"/>
  <c r="F482" i="59"/>
  <c r="K482" i="59" s="1"/>
  <c r="E483" i="59"/>
  <c r="F483" i="59"/>
  <c r="K483" i="59" s="1"/>
  <c r="E484" i="59"/>
  <c r="F484" i="59"/>
  <c r="K484" i="59" s="1"/>
  <c r="E485" i="59"/>
  <c r="F485" i="59"/>
  <c r="K485" i="59" s="1"/>
  <c r="E486" i="59"/>
  <c r="F486" i="59"/>
  <c r="K486" i="59" s="1"/>
  <c r="E487" i="59"/>
  <c r="F487" i="59"/>
  <c r="K487" i="59" s="1"/>
  <c r="E488" i="59"/>
  <c r="F488" i="59"/>
  <c r="K488" i="59" s="1"/>
  <c r="E491" i="59"/>
  <c r="F491" i="59" s="1"/>
  <c r="K491" i="59" s="1"/>
  <c r="E492" i="59"/>
  <c r="F492" i="59" s="1"/>
  <c r="K492" i="59" s="1"/>
  <c r="E493" i="59"/>
  <c r="F493" i="59" s="1"/>
  <c r="K493" i="59" s="1"/>
  <c r="E494" i="59"/>
  <c r="F494" i="59" s="1"/>
  <c r="K494" i="59" s="1"/>
  <c r="E495" i="59"/>
  <c r="F495" i="59"/>
  <c r="K495" i="59" s="1"/>
  <c r="E496" i="59"/>
  <c r="F496" i="59"/>
  <c r="K496" i="59" s="1"/>
  <c r="E497" i="59"/>
  <c r="F497" i="59"/>
  <c r="K497" i="59" s="1"/>
  <c r="E498" i="59"/>
  <c r="F498" i="59"/>
  <c r="K498" i="59" s="1"/>
  <c r="E499" i="59"/>
  <c r="F499" i="59"/>
  <c r="K499" i="59" s="1"/>
  <c r="E500" i="59"/>
  <c r="F500" i="59"/>
  <c r="K500" i="59" s="1"/>
  <c r="E501" i="59"/>
  <c r="F501" i="59"/>
  <c r="K501" i="59" s="1"/>
  <c r="E502" i="59"/>
  <c r="F502" i="59"/>
  <c r="K502" i="59" s="1"/>
  <c r="E503" i="59"/>
  <c r="F503" i="59"/>
  <c r="K503" i="59" s="1"/>
  <c r="E504" i="59"/>
  <c r="F504" i="59"/>
  <c r="K504" i="59" s="1"/>
  <c r="E505" i="59"/>
  <c r="F505" i="59"/>
  <c r="K505" i="59" s="1"/>
  <c r="E506" i="59"/>
  <c r="F506" i="59"/>
  <c r="K506" i="59" s="1"/>
  <c r="E507" i="59"/>
  <c r="F507" i="59"/>
  <c r="K507" i="59" s="1"/>
  <c r="E508" i="59"/>
  <c r="F508" i="59"/>
  <c r="K508" i="59" s="1"/>
  <c r="E509" i="59"/>
  <c r="F509" i="59"/>
  <c r="K509" i="59" s="1"/>
  <c r="E510" i="59"/>
  <c r="F510" i="59"/>
  <c r="K510" i="59" s="1"/>
  <c r="E511" i="59"/>
  <c r="F511" i="59"/>
  <c r="K511" i="59" s="1"/>
  <c r="E512" i="59"/>
  <c r="F512" i="59"/>
  <c r="K512" i="59" s="1"/>
  <c r="E513" i="59"/>
  <c r="F513" i="59"/>
  <c r="K513" i="59" s="1"/>
  <c r="E514" i="59"/>
  <c r="F514" i="59"/>
  <c r="K514" i="59" s="1"/>
  <c r="E516" i="59"/>
  <c r="F516" i="59" s="1"/>
  <c r="E517" i="59"/>
  <c r="F517" i="59" s="1"/>
  <c r="K517" i="59" s="1"/>
  <c r="E518" i="59"/>
  <c r="F518" i="59"/>
  <c r="K518" i="59" s="1"/>
  <c r="E519" i="59"/>
  <c r="F519" i="59"/>
  <c r="K519" i="59" s="1"/>
  <c r="E520" i="59"/>
  <c r="F520" i="59"/>
  <c r="K520" i="59" s="1"/>
  <c r="E521" i="59"/>
  <c r="F521" i="59"/>
  <c r="K521" i="59" s="1"/>
  <c r="E522" i="59"/>
  <c r="F522" i="59"/>
  <c r="K522" i="59" s="1"/>
  <c r="E523" i="59"/>
  <c r="F523" i="59"/>
  <c r="K523" i="59" s="1"/>
  <c r="E524" i="59"/>
  <c r="F524" i="59"/>
  <c r="K524" i="59" s="1"/>
  <c r="E525" i="59"/>
  <c r="F525" i="59"/>
  <c r="K525" i="59" s="1"/>
  <c r="E526" i="59"/>
  <c r="F526" i="59"/>
  <c r="K526" i="59" s="1"/>
  <c r="E527" i="59"/>
  <c r="F527" i="59"/>
  <c r="K527" i="59" s="1"/>
  <c r="E528" i="59"/>
  <c r="F528" i="59"/>
  <c r="K528" i="59" s="1"/>
  <c r="E529" i="59"/>
  <c r="F529" i="59"/>
  <c r="K529" i="59" s="1"/>
  <c r="E530" i="59"/>
  <c r="F530" i="59"/>
  <c r="K530" i="59" s="1"/>
  <c r="E532" i="59"/>
  <c r="F532" i="59"/>
  <c r="K532" i="59" s="1"/>
  <c r="E533" i="59"/>
  <c r="F533" i="59"/>
  <c r="K533" i="59" s="1"/>
  <c r="E534" i="59"/>
  <c r="F534" i="59"/>
  <c r="K534" i="59" s="1"/>
  <c r="E535" i="59"/>
  <c r="F535" i="59"/>
  <c r="K535" i="59" s="1"/>
  <c r="E536" i="59"/>
  <c r="F536" i="59"/>
  <c r="K536" i="59" s="1"/>
  <c r="E537" i="59"/>
  <c r="F537" i="59"/>
  <c r="K537" i="59" s="1"/>
  <c r="E538" i="59"/>
  <c r="F538" i="59"/>
  <c r="K538" i="59" s="1"/>
  <c r="E539" i="59"/>
  <c r="F539" i="59"/>
  <c r="K539" i="59" s="1"/>
  <c r="E540" i="59"/>
  <c r="F540" i="59"/>
  <c r="K540" i="59" s="1"/>
  <c r="E541" i="59"/>
  <c r="F541" i="59"/>
  <c r="K541" i="59" s="1"/>
  <c r="E542" i="59"/>
  <c r="F542" i="59"/>
  <c r="K542" i="59" s="1"/>
  <c r="E543" i="59"/>
  <c r="F543" i="59"/>
  <c r="K543" i="59" s="1"/>
  <c r="E544" i="59"/>
  <c r="F544" i="59"/>
  <c r="K544" i="59" s="1"/>
  <c r="E545" i="59"/>
  <c r="F545" i="59"/>
  <c r="K545" i="59" s="1"/>
  <c r="E546" i="59"/>
  <c r="F546" i="59"/>
  <c r="K546" i="59" s="1"/>
  <c r="E547" i="59"/>
  <c r="F547" i="59"/>
  <c r="K547" i="59" s="1"/>
  <c r="E548" i="59"/>
  <c r="F548" i="59"/>
  <c r="K548" i="59" s="1"/>
  <c r="E549" i="59"/>
  <c r="F549" i="59"/>
  <c r="K549" i="59" s="1"/>
  <c r="E550" i="59"/>
  <c r="F550" i="59"/>
  <c r="K550" i="59" s="1"/>
  <c r="E551" i="59"/>
  <c r="F551" i="59"/>
  <c r="K551" i="59" s="1"/>
  <c r="E552" i="59"/>
  <c r="F552" i="59"/>
  <c r="K552" i="59" s="1"/>
  <c r="E553" i="59"/>
  <c r="F553" i="59"/>
  <c r="K553" i="59" s="1"/>
  <c r="E554" i="59"/>
  <c r="F554" i="59"/>
  <c r="K554" i="59" s="1"/>
  <c r="E555" i="59"/>
  <c r="F555" i="59"/>
  <c r="K555" i="59" s="1"/>
  <c r="E556" i="59"/>
  <c r="F556" i="59"/>
  <c r="K556" i="59" s="1"/>
  <c r="E557" i="59"/>
  <c r="F557" i="59"/>
  <c r="K557" i="59" s="1"/>
  <c r="E558" i="59"/>
  <c r="F558" i="59"/>
  <c r="K558" i="59" s="1"/>
  <c r="E559" i="59"/>
  <c r="F559" i="59"/>
  <c r="K559" i="59" s="1"/>
  <c r="E560" i="59"/>
  <c r="F560" i="59"/>
  <c r="K560" i="59" s="1"/>
  <c r="E561" i="59"/>
  <c r="F561" i="59"/>
  <c r="K561" i="59" s="1"/>
  <c r="E564" i="59"/>
  <c r="F564" i="59"/>
  <c r="K564" i="59" s="1"/>
  <c r="E565" i="59"/>
  <c r="F565" i="59"/>
  <c r="E566" i="59"/>
  <c r="F566" i="59"/>
  <c r="K566" i="59" s="1"/>
  <c r="E567" i="59"/>
  <c r="F567" i="59"/>
  <c r="K567" i="59" s="1"/>
  <c r="E568" i="59"/>
  <c r="F568" i="59"/>
  <c r="K568" i="59" s="1"/>
  <c r="E569" i="59"/>
  <c r="F569" i="59"/>
  <c r="K569" i="59" s="1"/>
  <c r="E570" i="59"/>
  <c r="F570" i="59"/>
  <c r="K570" i="59" s="1"/>
  <c r="E571" i="59"/>
  <c r="F571" i="59"/>
  <c r="K571" i="59" s="1"/>
  <c r="E572" i="59"/>
  <c r="F572" i="59"/>
  <c r="K572" i="59" s="1"/>
  <c r="E573" i="59"/>
  <c r="F573" i="59"/>
  <c r="K573" i="59" s="1"/>
  <c r="E574" i="59"/>
  <c r="F574" i="59"/>
  <c r="K574" i="59" s="1"/>
  <c r="E575" i="59"/>
  <c r="F575" i="59"/>
  <c r="K575" i="59" s="1"/>
  <c r="E576" i="59"/>
  <c r="F576" i="59"/>
  <c r="K576" i="59" s="1"/>
  <c r="E577" i="59"/>
  <c r="F577" i="59"/>
  <c r="K577" i="59" s="1"/>
  <c r="E578" i="59"/>
  <c r="F578" i="59"/>
  <c r="K578" i="59" s="1"/>
  <c r="E579" i="59"/>
  <c r="F579" i="59"/>
  <c r="K579" i="59" s="1"/>
  <c r="E580" i="59"/>
  <c r="F580" i="59"/>
  <c r="K580" i="59" s="1"/>
  <c r="E581" i="59"/>
  <c r="F581" i="59"/>
  <c r="K581" i="59" s="1"/>
  <c r="E582" i="59"/>
  <c r="F582" i="59"/>
  <c r="K582" i="59" s="1"/>
  <c r="E583" i="59"/>
  <c r="F583" i="59"/>
  <c r="K583" i="59" s="1"/>
  <c r="E584" i="59"/>
  <c r="F584" i="59"/>
  <c r="K584" i="59" s="1"/>
  <c r="E585" i="59"/>
  <c r="F585" i="59"/>
  <c r="K585" i="59" s="1"/>
  <c r="E586" i="59"/>
  <c r="F586" i="59"/>
  <c r="K586" i="59" s="1"/>
  <c r="E587" i="59"/>
  <c r="F587" i="59"/>
  <c r="K587" i="59" s="1"/>
  <c r="E588" i="59"/>
  <c r="F588" i="59"/>
  <c r="K588" i="59" s="1"/>
  <c r="E589" i="59"/>
  <c r="F589" i="59"/>
  <c r="K589" i="59" s="1"/>
  <c r="E590" i="59"/>
  <c r="F590" i="59"/>
  <c r="K590" i="59" s="1"/>
  <c r="E591" i="59"/>
  <c r="F591" i="59"/>
  <c r="K591" i="59" s="1"/>
  <c r="E592" i="59"/>
  <c r="F592" i="59"/>
  <c r="K592" i="59" s="1"/>
  <c r="E593" i="59"/>
  <c r="F593" i="59"/>
  <c r="K593" i="59" s="1"/>
  <c r="E594" i="59"/>
  <c r="F594" i="59"/>
  <c r="K594" i="59" s="1"/>
  <c r="E595" i="59"/>
  <c r="F595" i="59"/>
  <c r="K595" i="59" s="1"/>
  <c r="K596" i="59"/>
  <c r="E10" i="47"/>
  <c r="F10" i="47" s="1"/>
  <c r="K10" i="47" s="1"/>
  <c r="E11" i="47"/>
  <c r="F11" i="47"/>
  <c r="K11" i="47" s="1"/>
  <c r="E12" i="47"/>
  <c r="F12" i="47"/>
  <c r="K12" i="47" s="1"/>
  <c r="E13" i="47"/>
  <c r="F13" i="47"/>
  <c r="K13" i="47" s="1"/>
  <c r="E14" i="47"/>
  <c r="F14" i="47"/>
  <c r="K14" i="47" s="1"/>
  <c r="E16" i="47"/>
  <c r="F16" i="47"/>
  <c r="K16" i="47" s="1"/>
  <c r="E17" i="47"/>
  <c r="F17" i="47"/>
  <c r="K17" i="47" s="1"/>
  <c r="E19" i="47"/>
  <c r="F19" i="47"/>
  <c r="K19" i="47" s="1"/>
  <c r="E20" i="47"/>
  <c r="F20" i="47"/>
  <c r="K20" i="47" s="1"/>
  <c r="E21" i="47"/>
  <c r="F21" i="47"/>
  <c r="K21" i="47" s="1"/>
  <c r="E23" i="47"/>
  <c r="F23" i="47"/>
  <c r="E24" i="47"/>
  <c r="F24" i="47"/>
  <c r="K24" i="47" s="1"/>
  <c r="E25" i="47"/>
  <c r="F25" i="47"/>
  <c r="K25" i="47" s="1"/>
  <c r="E26" i="47"/>
  <c r="F26" i="47"/>
  <c r="K26" i="47" s="1"/>
  <c r="E29" i="47"/>
  <c r="F29" i="47"/>
  <c r="K29" i="47" s="1"/>
  <c r="E30" i="47"/>
  <c r="F30" i="47"/>
  <c r="K30" i="47" s="1"/>
  <c r="E31" i="47"/>
  <c r="F31" i="47"/>
  <c r="K31" i="47" s="1"/>
  <c r="E33" i="47"/>
  <c r="F33" i="47" s="1"/>
  <c r="K33" i="47" s="1"/>
  <c r="E34" i="47"/>
  <c r="F34" i="47"/>
  <c r="K34" i="47" s="1"/>
  <c r="E35" i="47"/>
  <c r="F35" i="47"/>
  <c r="K35" i="47" s="1"/>
  <c r="E36" i="47"/>
  <c r="F36" i="47"/>
  <c r="K36" i="47" s="1"/>
  <c r="E37" i="47"/>
  <c r="F37" i="47"/>
  <c r="K37" i="47" s="1"/>
  <c r="E38" i="47"/>
  <c r="F38" i="47"/>
  <c r="K38" i="47" s="1"/>
  <c r="E39" i="47"/>
  <c r="F39" i="47"/>
  <c r="K39" i="47" s="1"/>
  <c r="E40" i="47"/>
  <c r="F40" i="47"/>
  <c r="K40" i="47" s="1"/>
  <c r="E41" i="47"/>
  <c r="F41" i="47"/>
  <c r="K41" i="47" s="1"/>
  <c r="E42" i="47"/>
  <c r="F42" i="47"/>
  <c r="K42" i="47" s="1"/>
  <c r="E43" i="47"/>
  <c r="F43" i="47"/>
  <c r="K43" i="47" s="1"/>
  <c r="E44" i="47"/>
  <c r="F44" i="47"/>
  <c r="K44" i="47" s="1"/>
  <c r="E45" i="47"/>
  <c r="F45" i="47"/>
  <c r="K45" i="47" s="1"/>
  <c r="E46" i="47"/>
  <c r="F46" i="47"/>
  <c r="K46" i="47" s="1"/>
  <c r="E47" i="47"/>
  <c r="F47" i="47"/>
  <c r="K47" i="47" s="1"/>
  <c r="E48" i="47"/>
  <c r="F48" i="47"/>
  <c r="K48" i="47" s="1"/>
  <c r="E49" i="47"/>
  <c r="F49" i="47"/>
  <c r="K49" i="47" s="1"/>
  <c r="E50" i="47"/>
  <c r="F50" i="47"/>
  <c r="K50" i="47" s="1"/>
  <c r="E51" i="47"/>
  <c r="F51" i="47"/>
  <c r="K51" i="47" s="1"/>
  <c r="E52" i="47"/>
  <c r="F52" i="47"/>
  <c r="K52" i="47" s="1"/>
  <c r="E53" i="47"/>
  <c r="F53" i="47"/>
  <c r="K53" i="47" s="1"/>
  <c r="E54" i="47"/>
  <c r="F54" i="47"/>
  <c r="K54" i="47" s="1"/>
  <c r="E55" i="47"/>
  <c r="F55" i="47"/>
  <c r="K55" i="47" s="1"/>
  <c r="E56" i="47"/>
  <c r="F56" i="47"/>
  <c r="K56" i="47" s="1"/>
  <c r="E57" i="47"/>
  <c r="F57" i="47"/>
  <c r="K57" i="47" s="1"/>
  <c r="E58" i="47"/>
  <c r="F58" i="47"/>
  <c r="K58" i="47" s="1"/>
  <c r="E59" i="47"/>
  <c r="F59" i="47"/>
  <c r="K59" i="47" s="1"/>
  <c r="E60" i="47"/>
  <c r="F60" i="47"/>
  <c r="K60" i="47" s="1"/>
  <c r="E61" i="47"/>
  <c r="F61" i="47"/>
  <c r="K61" i="47" s="1"/>
  <c r="E62" i="47"/>
  <c r="F62" i="47"/>
  <c r="K62" i="47" s="1"/>
  <c r="E63" i="47"/>
  <c r="F63" i="47"/>
  <c r="K63" i="47" s="1"/>
  <c r="E64" i="47"/>
  <c r="F64" i="47"/>
  <c r="K64" i="47" s="1"/>
  <c r="E65" i="47"/>
  <c r="F65" i="47"/>
  <c r="K65" i="47" s="1"/>
  <c r="E66" i="47"/>
  <c r="F66" i="47"/>
  <c r="K66" i="47" s="1"/>
  <c r="E67" i="47"/>
  <c r="F67" i="47"/>
  <c r="K67" i="47" s="1"/>
  <c r="E68" i="47"/>
  <c r="F68" i="47"/>
  <c r="K68" i="47" s="1"/>
  <c r="E69" i="47"/>
  <c r="F69" i="47"/>
  <c r="K69" i="47" s="1"/>
  <c r="E70" i="47"/>
  <c r="F70" i="47"/>
  <c r="K70" i="47" s="1"/>
  <c r="E72" i="47"/>
  <c r="F72" i="47"/>
  <c r="K72" i="47" s="1"/>
  <c r="E73" i="47"/>
  <c r="F73" i="47"/>
  <c r="K73" i="47" s="1"/>
  <c r="E74" i="47"/>
  <c r="F74" i="47"/>
  <c r="K74" i="47" s="1"/>
  <c r="E75" i="47"/>
  <c r="F75" i="47"/>
  <c r="K75" i="47" s="1"/>
  <c r="E76" i="47"/>
  <c r="F76" i="47"/>
  <c r="K76" i="47" s="1"/>
  <c r="E77" i="47"/>
  <c r="F77" i="47"/>
  <c r="K77" i="47" s="1"/>
  <c r="E78" i="47"/>
  <c r="F78" i="47"/>
  <c r="K78" i="47" s="1"/>
  <c r="E79" i="47"/>
  <c r="F79" i="47"/>
  <c r="K79" i="47" s="1"/>
  <c r="E80" i="47"/>
  <c r="F80" i="47"/>
  <c r="K80" i="47" s="1"/>
  <c r="E81" i="47"/>
  <c r="F81" i="47"/>
  <c r="K81" i="47" s="1"/>
  <c r="E84" i="47"/>
  <c r="F84" i="47"/>
  <c r="K84" i="47" s="1"/>
  <c r="E85" i="47"/>
  <c r="F85" i="47"/>
  <c r="K85" i="47" s="1"/>
  <c r="E86" i="47"/>
  <c r="F86" i="47"/>
  <c r="K86" i="47" s="1"/>
  <c r="E87" i="47"/>
  <c r="F87" i="47"/>
  <c r="K87" i="47" s="1"/>
  <c r="E88" i="47"/>
  <c r="F88" i="47"/>
  <c r="K88" i="47" s="1"/>
  <c r="E89" i="47"/>
  <c r="F89" i="47"/>
  <c r="K89" i="47" s="1"/>
  <c r="E90" i="47"/>
  <c r="F90" i="47" s="1"/>
  <c r="K90" i="47" s="1"/>
  <c r="E91" i="47"/>
  <c r="F91" i="47"/>
  <c r="K91" i="47" s="1"/>
  <c r="E92" i="47"/>
  <c r="F92" i="47"/>
  <c r="K92" i="47" s="1"/>
  <c r="E93" i="47"/>
  <c r="F93" i="47"/>
  <c r="K93" i="47" s="1"/>
  <c r="E94" i="47"/>
  <c r="F94" i="47"/>
  <c r="K94" i="47" s="1"/>
  <c r="E95" i="47"/>
  <c r="F95" i="47" s="1"/>
  <c r="K95" i="47" s="1"/>
  <c r="E96" i="47"/>
  <c r="F96" i="47" s="1"/>
  <c r="K96" i="47" s="1"/>
  <c r="E97" i="47"/>
  <c r="F97" i="47"/>
  <c r="K97" i="47" s="1"/>
  <c r="E98" i="47"/>
  <c r="F98" i="47"/>
  <c r="K98" i="47" s="1"/>
  <c r="E99" i="47"/>
  <c r="F99" i="47"/>
  <c r="K99" i="47" s="1"/>
  <c r="E100" i="47"/>
  <c r="F100" i="47"/>
  <c r="K100" i="47" s="1"/>
  <c r="E102" i="47"/>
  <c r="F102" i="47" s="1"/>
  <c r="K102" i="47" s="1"/>
  <c r="E103" i="47"/>
  <c r="F103" i="47" s="1"/>
  <c r="K103" i="47" s="1"/>
  <c r="E104" i="47"/>
  <c r="F104" i="47"/>
  <c r="K104" i="47" s="1"/>
  <c r="E105" i="47"/>
  <c r="F105" i="47"/>
  <c r="K105" i="47" s="1"/>
  <c r="E106" i="47"/>
  <c r="F106" i="47"/>
  <c r="K106" i="47" s="1"/>
  <c r="E107" i="47"/>
  <c r="F107" i="47"/>
  <c r="K107" i="47" s="1"/>
  <c r="E108" i="47"/>
  <c r="F108" i="47"/>
  <c r="K108" i="47" s="1"/>
  <c r="E109" i="47"/>
  <c r="F109" i="47"/>
  <c r="K109" i="47" s="1"/>
  <c r="E110" i="47"/>
  <c r="F110" i="47"/>
  <c r="K110" i="47" s="1"/>
  <c r="E111" i="47"/>
  <c r="F111" i="47"/>
  <c r="K111" i="47" s="1"/>
  <c r="E112" i="47"/>
  <c r="F112" i="47"/>
  <c r="K112" i="47" s="1"/>
  <c r="E113" i="47"/>
  <c r="F113" i="47"/>
  <c r="K113" i="47" s="1"/>
  <c r="E114" i="47"/>
  <c r="F114" i="47"/>
  <c r="K114" i="47" s="1"/>
  <c r="E115" i="47"/>
  <c r="F115" i="47"/>
  <c r="K115" i="47" s="1"/>
  <c r="E116" i="47"/>
  <c r="F116" i="47"/>
  <c r="K116" i="47" s="1"/>
  <c r="E117" i="47"/>
  <c r="F117" i="47"/>
  <c r="K117" i="47" s="1"/>
  <c r="E118" i="47"/>
  <c r="F118" i="47"/>
  <c r="K118" i="47" s="1"/>
  <c r="E119" i="47"/>
  <c r="F119" i="47"/>
  <c r="K119" i="47" s="1"/>
  <c r="E120" i="47"/>
  <c r="F120" i="47"/>
  <c r="K120" i="47" s="1"/>
  <c r="E121" i="47"/>
  <c r="F121" i="47"/>
  <c r="K121" i="47" s="1"/>
  <c r="E122" i="47"/>
  <c r="F122" i="47"/>
  <c r="K122" i="47" s="1"/>
  <c r="E123" i="47"/>
  <c r="F123" i="47"/>
  <c r="K123" i="47" s="1"/>
  <c r="E124" i="47"/>
  <c r="F124" i="47"/>
  <c r="K124" i="47" s="1"/>
  <c r="E125" i="47"/>
  <c r="F125" i="47"/>
  <c r="K125" i="47" s="1"/>
  <c r="E126" i="47"/>
  <c r="F126" i="47"/>
  <c r="K126" i="47" s="1"/>
  <c r="E127" i="47"/>
  <c r="F127" i="47"/>
  <c r="K127" i="47" s="1"/>
  <c r="E128" i="47"/>
  <c r="F128" i="47"/>
  <c r="K128" i="47" s="1"/>
  <c r="E129" i="47"/>
  <c r="F129" i="47"/>
  <c r="K129" i="47" s="1"/>
  <c r="E130" i="47"/>
  <c r="F130" i="47"/>
  <c r="K130" i="47" s="1"/>
  <c r="E131" i="47"/>
  <c r="F131" i="47"/>
  <c r="K131" i="47" s="1"/>
  <c r="E132" i="47"/>
  <c r="F132" i="47"/>
  <c r="K132" i="47" s="1"/>
  <c r="E133" i="47"/>
  <c r="F133" i="47"/>
  <c r="K133" i="47" s="1"/>
  <c r="E134" i="47"/>
  <c r="F134" i="47"/>
  <c r="K134" i="47" s="1"/>
  <c r="E135" i="47"/>
  <c r="F135" i="47"/>
  <c r="K135" i="47" s="1"/>
  <c r="E136" i="47"/>
  <c r="F136" i="47"/>
  <c r="K136" i="47" s="1"/>
  <c r="E137" i="47"/>
  <c r="F137" i="47"/>
  <c r="K137" i="47" s="1"/>
  <c r="E138" i="47"/>
  <c r="F138" i="47"/>
  <c r="K138" i="47" s="1"/>
  <c r="E139" i="47"/>
  <c r="F139" i="47"/>
  <c r="K139" i="47" s="1"/>
  <c r="E140" i="47"/>
  <c r="F140" i="47"/>
  <c r="K140" i="47" s="1"/>
  <c r="E141" i="47"/>
  <c r="F141" i="47"/>
  <c r="K141" i="47" s="1"/>
  <c r="E142" i="47"/>
  <c r="F142" i="47"/>
  <c r="K142" i="47" s="1"/>
  <c r="E143" i="47"/>
  <c r="F143" i="47"/>
  <c r="K143" i="47" s="1"/>
  <c r="E144" i="47"/>
  <c r="F144" i="47"/>
  <c r="K144" i="47" s="1"/>
  <c r="E145" i="47"/>
  <c r="F145" i="47"/>
  <c r="K145" i="47" s="1"/>
  <c r="E146" i="47"/>
  <c r="F146" i="47"/>
  <c r="K146" i="47" s="1"/>
  <c r="E147" i="47"/>
  <c r="F147" i="47"/>
  <c r="K147" i="47" s="1"/>
  <c r="E148" i="47"/>
  <c r="F148" i="47"/>
  <c r="K148" i="47" s="1"/>
  <c r="E149" i="47"/>
  <c r="F149" i="47"/>
  <c r="K149" i="47" s="1"/>
  <c r="E150" i="47"/>
  <c r="F150" i="47"/>
  <c r="K150" i="47" s="1"/>
  <c r="E151" i="47"/>
  <c r="F151" i="47"/>
  <c r="K151" i="47" s="1"/>
  <c r="E152" i="47"/>
  <c r="F152" i="47"/>
  <c r="K152" i="47" s="1"/>
  <c r="E153" i="47"/>
  <c r="F153" i="47"/>
  <c r="K153" i="47" s="1"/>
  <c r="E154" i="47"/>
  <c r="F154" i="47"/>
  <c r="K154" i="47" s="1"/>
  <c r="E155" i="47"/>
  <c r="F155" i="47"/>
  <c r="K155" i="47" s="1"/>
  <c r="E156" i="47"/>
  <c r="F156" i="47"/>
  <c r="K156" i="47" s="1"/>
  <c r="E157" i="47"/>
  <c r="F157" i="47"/>
  <c r="K157" i="47" s="1"/>
  <c r="E158" i="47"/>
  <c r="F158" i="47"/>
  <c r="K158" i="47" s="1"/>
  <c r="E159" i="47"/>
  <c r="F159" i="47"/>
  <c r="K159" i="47" s="1"/>
  <c r="E160" i="47"/>
  <c r="F160" i="47"/>
  <c r="K160" i="47" s="1"/>
  <c r="E161" i="47"/>
  <c r="F161" i="47"/>
  <c r="K161" i="47" s="1"/>
  <c r="E162" i="47"/>
  <c r="F162" i="47"/>
  <c r="K162" i="47" s="1"/>
  <c r="E163" i="47"/>
  <c r="F163" i="47"/>
  <c r="K163" i="47" s="1"/>
  <c r="E164" i="47"/>
  <c r="F164" i="47"/>
  <c r="K164" i="47" s="1"/>
  <c r="E165" i="47"/>
  <c r="F165" i="47"/>
  <c r="K165" i="47" s="1"/>
  <c r="E166" i="47"/>
  <c r="F166" i="47"/>
  <c r="K166" i="47" s="1"/>
  <c r="E167" i="47"/>
  <c r="F167" i="47"/>
  <c r="K167" i="47" s="1"/>
  <c r="E168" i="47"/>
  <c r="F168" i="47"/>
  <c r="K168" i="47" s="1"/>
  <c r="E169" i="47"/>
  <c r="F169" i="47"/>
  <c r="K169" i="47" s="1"/>
  <c r="E170" i="47"/>
  <c r="F170" i="47"/>
  <c r="K170" i="47" s="1"/>
  <c r="E171" i="47"/>
  <c r="F171" i="47"/>
  <c r="K171" i="47" s="1"/>
  <c r="E172" i="47"/>
  <c r="F172" i="47"/>
  <c r="K172" i="47" s="1"/>
  <c r="E173" i="47"/>
  <c r="F173" i="47"/>
  <c r="K173" i="47" s="1"/>
  <c r="E174" i="47"/>
  <c r="F174" i="47"/>
  <c r="K174" i="47" s="1"/>
  <c r="E175" i="47"/>
  <c r="F175" i="47"/>
  <c r="K175" i="47" s="1"/>
  <c r="E176" i="47"/>
  <c r="F176" i="47"/>
  <c r="K176" i="47" s="1"/>
  <c r="E177" i="47"/>
  <c r="F177" i="47"/>
  <c r="K177" i="47" s="1"/>
  <c r="E178" i="47"/>
  <c r="F178" i="47"/>
  <c r="K178" i="47" s="1"/>
  <c r="E179" i="47"/>
  <c r="F179" i="47"/>
  <c r="K179" i="47" s="1"/>
  <c r="E180" i="47"/>
  <c r="F180" i="47"/>
  <c r="E181" i="47"/>
  <c r="F181" i="47"/>
  <c r="E182" i="47"/>
  <c r="F182" i="47"/>
  <c r="E183" i="47"/>
  <c r="F183" i="47"/>
  <c r="E184" i="47"/>
  <c r="F184" i="47"/>
  <c r="E185" i="47"/>
  <c r="F185" i="47"/>
  <c r="E187" i="47"/>
  <c r="F187" i="47" s="1"/>
  <c r="K187" i="47" s="1"/>
  <c r="E188" i="47"/>
  <c r="F188" i="47"/>
  <c r="K188" i="47" s="1"/>
  <c r="E189" i="47"/>
  <c r="F189" i="47"/>
  <c r="K189" i="47" s="1"/>
  <c r="E190" i="47"/>
  <c r="F190" i="47"/>
  <c r="K190" i="47" s="1"/>
  <c r="E191" i="47"/>
  <c r="F191" i="47"/>
  <c r="K191" i="47" s="1"/>
  <c r="E192" i="47"/>
  <c r="F192" i="47"/>
  <c r="K192" i="47" s="1"/>
  <c r="E193" i="47"/>
  <c r="F193" i="47"/>
  <c r="K193" i="47" s="1"/>
  <c r="E194" i="47"/>
  <c r="F194" i="47"/>
  <c r="K194" i="47" s="1"/>
  <c r="E195" i="47"/>
  <c r="F195" i="47"/>
  <c r="K195" i="47" s="1"/>
  <c r="E196" i="47"/>
  <c r="F196" i="47"/>
  <c r="K196" i="47" s="1"/>
  <c r="E197" i="47"/>
  <c r="F197" i="47"/>
  <c r="K197" i="47" s="1"/>
  <c r="E198" i="47"/>
  <c r="F198" i="47"/>
  <c r="K198" i="47" s="1"/>
  <c r="E199" i="47"/>
  <c r="F199" i="47" s="1"/>
  <c r="K199" i="47" s="1"/>
  <c r="E202" i="47"/>
  <c r="F202" i="47" s="1"/>
  <c r="K202" i="47" s="1"/>
  <c r="E203" i="47"/>
  <c r="F203" i="47"/>
  <c r="K203" i="47" s="1"/>
  <c r="E204" i="47"/>
  <c r="F204" i="47" s="1"/>
  <c r="K204" i="47" s="1"/>
  <c r="E205" i="47"/>
  <c r="F205" i="47" s="1"/>
  <c r="K205" i="47" s="1"/>
  <c r="E206" i="47"/>
  <c r="F206" i="47"/>
  <c r="K206" i="47" s="1"/>
  <c r="E207" i="47"/>
  <c r="F207" i="47"/>
  <c r="K207" i="47" s="1"/>
  <c r="E208" i="47"/>
  <c r="F208" i="47"/>
  <c r="K208" i="47" s="1"/>
  <c r="E209" i="47"/>
  <c r="F209" i="47"/>
  <c r="K209" i="47" s="1"/>
  <c r="E210" i="47"/>
  <c r="F210" i="47"/>
  <c r="K210" i="47" s="1"/>
  <c r="E211" i="47"/>
  <c r="F211" i="47"/>
  <c r="K211" i="47" s="1"/>
  <c r="E212" i="47"/>
  <c r="F212" i="47"/>
  <c r="K212" i="47" s="1"/>
  <c r="E213" i="47"/>
  <c r="F213" i="47"/>
  <c r="K213" i="47" s="1"/>
  <c r="E214" i="47"/>
  <c r="F214" i="47"/>
  <c r="K214" i="47" s="1"/>
  <c r="E215" i="47"/>
  <c r="F215" i="47"/>
  <c r="K215" i="47" s="1"/>
  <c r="E216" i="47"/>
  <c r="F216" i="47"/>
  <c r="K216" i="47" s="1"/>
  <c r="E217" i="47"/>
  <c r="F217" i="47"/>
  <c r="K217" i="47" s="1"/>
  <c r="E218" i="47"/>
  <c r="F218" i="47"/>
  <c r="K218" i="47" s="1"/>
  <c r="E219" i="47"/>
  <c r="F219" i="47"/>
  <c r="K219" i="47" s="1"/>
  <c r="E220" i="47"/>
  <c r="F220" i="47"/>
  <c r="K220" i="47" s="1"/>
  <c r="E221" i="47"/>
  <c r="F221" i="47"/>
  <c r="K221" i="47" s="1"/>
  <c r="E222" i="47"/>
  <c r="F222" i="47"/>
  <c r="K222" i="47" s="1"/>
  <c r="E223" i="47"/>
  <c r="F223" i="47"/>
  <c r="K223" i="47" s="1"/>
  <c r="E224" i="47"/>
  <c r="F224" i="47"/>
  <c r="K224" i="47" s="1"/>
  <c r="E225" i="47"/>
  <c r="F225" i="47"/>
  <c r="K225" i="47" s="1"/>
  <c r="E226" i="47"/>
  <c r="F226" i="47"/>
  <c r="K226" i="47" s="1"/>
  <c r="E227" i="47"/>
  <c r="F227" i="47"/>
  <c r="K227" i="47" s="1"/>
  <c r="E228" i="47"/>
  <c r="F228" i="47"/>
  <c r="K228" i="47" s="1"/>
  <c r="E230" i="47"/>
  <c r="F230" i="47"/>
  <c r="K230" i="47" s="1"/>
  <c r="E231" i="47"/>
  <c r="F231" i="47"/>
  <c r="K231" i="47" s="1"/>
  <c r="E232" i="47"/>
  <c r="F232" i="47"/>
  <c r="K232" i="47" s="1"/>
  <c r="E233" i="47"/>
  <c r="F233" i="47"/>
  <c r="K233" i="47" s="1"/>
  <c r="E235" i="47"/>
  <c r="F235" i="47"/>
  <c r="K235" i="47" s="1"/>
  <c r="E236" i="47"/>
  <c r="F236" i="47"/>
  <c r="K236" i="47" s="1"/>
  <c r="E237" i="47"/>
  <c r="F237" i="47"/>
  <c r="K237" i="47" s="1"/>
  <c r="E238" i="47"/>
  <c r="F238" i="47"/>
  <c r="K238" i="47" s="1"/>
  <c r="E239" i="47"/>
  <c r="F239" i="47"/>
  <c r="K239" i="47" s="1"/>
  <c r="E240" i="47"/>
  <c r="F240" i="47"/>
  <c r="K240" i="47" s="1"/>
  <c r="E241" i="47"/>
  <c r="F241" i="47"/>
  <c r="K241" i="47" s="1"/>
  <c r="E243" i="47"/>
  <c r="F243" i="47"/>
  <c r="K243" i="47" s="1"/>
  <c r="E244" i="47"/>
  <c r="F244" i="47"/>
  <c r="K244" i="47" s="1"/>
  <c r="E245" i="47"/>
  <c r="F245" i="47"/>
  <c r="K245" i="47" s="1"/>
  <c r="E246" i="47"/>
  <c r="F246" i="47"/>
  <c r="K246" i="47" s="1"/>
  <c r="E247" i="47"/>
  <c r="F247" i="47"/>
  <c r="K247" i="47" s="1"/>
  <c r="E248" i="47"/>
  <c r="F248" i="47"/>
  <c r="K248" i="47" s="1"/>
  <c r="E249" i="47"/>
  <c r="F249" i="47"/>
  <c r="K249" i="47" s="1"/>
  <c r="E250" i="47"/>
  <c r="F250" i="47"/>
  <c r="K250" i="47" s="1"/>
  <c r="E251" i="47"/>
  <c r="F251" i="47"/>
  <c r="K251" i="47" s="1"/>
  <c r="E252" i="47"/>
  <c r="F252" i="47"/>
  <c r="K252" i="47" s="1"/>
  <c r="E253" i="47"/>
  <c r="F253" i="47"/>
  <c r="K253" i="47" s="1"/>
  <c r="E254" i="47"/>
  <c r="F254" i="47"/>
  <c r="K254" i="47" s="1"/>
  <c r="E255" i="47"/>
  <c r="F255" i="47"/>
  <c r="K255" i="47" s="1"/>
  <c r="E256" i="47"/>
  <c r="F256" i="47"/>
  <c r="K256" i="47" s="1"/>
  <c r="E257" i="47"/>
  <c r="F257" i="47"/>
  <c r="K257" i="47" s="1"/>
  <c r="E258" i="47"/>
  <c r="F258" i="47"/>
  <c r="K258" i="47" s="1"/>
  <c r="E259" i="47"/>
  <c r="F259" i="47"/>
  <c r="K259" i="47" s="1"/>
  <c r="E260" i="47"/>
  <c r="F260" i="47"/>
  <c r="K260" i="47" s="1"/>
  <c r="E261" i="47"/>
  <c r="F261" i="47"/>
  <c r="K261" i="47" s="1"/>
  <c r="E262" i="47"/>
  <c r="F262" i="47"/>
  <c r="K262" i="47" s="1"/>
  <c r="E263" i="47"/>
  <c r="F263" i="47"/>
  <c r="K263" i="47" s="1"/>
  <c r="E264" i="47"/>
  <c r="F264" i="47"/>
  <c r="K264" i="47" s="1"/>
  <c r="E265" i="47"/>
  <c r="F265" i="47"/>
  <c r="K265" i="47" s="1"/>
  <c r="E268" i="47"/>
  <c r="F268" i="47"/>
  <c r="K268" i="47" s="1"/>
  <c r="E269" i="47"/>
  <c r="F269" i="47" s="1"/>
  <c r="K269" i="47" s="1"/>
  <c r="E270" i="47"/>
  <c r="F270" i="47"/>
  <c r="K270" i="47" s="1"/>
  <c r="E271" i="47"/>
  <c r="F271" i="47"/>
  <c r="K271" i="47" s="1"/>
  <c r="E272" i="47"/>
  <c r="F272" i="47"/>
  <c r="K272" i="47" s="1"/>
  <c r="E273" i="47"/>
  <c r="F273" i="47"/>
  <c r="K273" i="47" s="1"/>
  <c r="E274" i="47"/>
  <c r="F274" i="47"/>
  <c r="K274" i="47" s="1"/>
  <c r="E275" i="47"/>
  <c r="F275" i="47"/>
  <c r="K275" i="47" s="1"/>
  <c r="E276" i="47"/>
  <c r="F276" i="47"/>
  <c r="K276" i="47" s="1"/>
  <c r="E277" i="47"/>
  <c r="F277" i="47"/>
  <c r="K277" i="47" s="1"/>
  <c r="E279" i="47"/>
  <c r="F279" i="47"/>
  <c r="K279" i="47" s="1"/>
  <c r="E280" i="47"/>
  <c r="F280" i="47"/>
  <c r="K280" i="47" s="1"/>
  <c r="E281" i="47"/>
  <c r="F281" i="47"/>
  <c r="K281" i="47" s="1"/>
  <c r="E282" i="47"/>
  <c r="F282" i="47"/>
  <c r="K282" i="47" s="1"/>
  <c r="E283" i="47"/>
  <c r="F283" i="47"/>
  <c r="K283" i="47" s="1"/>
  <c r="E284" i="47"/>
  <c r="F284" i="47"/>
  <c r="K284" i="47" s="1"/>
  <c r="E285" i="47"/>
  <c r="F285" i="47"/>
  <c r="K285" i="47" s="1"/>
  <c r="E286" i="47"/>
  <c r="F286" i="47"/>
  <c r="K286" i="47" s="1"/>
  <c r="E287" i="47"/>
  <c r="F287" i="47"/>
  <c r="K287" i="47" s="1"/>
  <c r="E288" i="47"/>
  <c r="F288" i="47"/>
  <c r="K288" i="47" s="1"/>
  <c r="E289" i="47"/>
  <c r="F289" i="47"/>
  <c r="K289" i="47" s="1"/>
  <c r="E290" i="47"/>
  <c r="F290" i="47"/>
  <c r="K290" i="47" s="1"/>
  <c r="E292" i="47"/>
  <c r="F292" i="47"/>
  <c r="K292" i="47" s="1"/>
  <c r="E293" i="47"/>
  <c r="F293" i="47"/>
  <c r="K293" i="47" s="1"/>
  <c r="E294" i="47"/>
  <c r="F294" i="47" s="1"/>
  <c r="K294" i="47" s="1"/>
  <c r="E295" i="47"/>
  <c r="F295" i="47"/>
  <c r="K295" i="47" s="1"/>
  <c r="E296" i="47"/>
  <c r="F296" i="47"/>
  <c r="K296" i="47" s="1"/>
  <c r="E297" i="47"/>
  <c r="F297" i="47"/>
  <c r="K297" i="47" s="1"/>
  <c r="E298" i="47"/>
  <c r="F298" i="47"/>
  <c r="K298" i="47" s="1"/>
  <c r="E299" i="47"/>
  <c r="F299" i="47"/>
  <c r="K299" i="47" s="1"/>
  <c r="E300" i="47"/>
  <c r="F300" i="47"/>
  <c r="K300" i="47" s="1"/>
  <c r="E301" i="47"/>
  <c r="F301" i="47"/>
  <c r="K301" i="47" s="1"/>
  <c r="E302" i="47"/>
  <c r="F302" i="47"/>
  <c r="K302" i="47" s="1"/>
  <c r="E303" i="47"/>
  <c r="F303" i="47"/>
  <c r="K303" i="47" s="1"/>
  <c r="E304" i="47"/>
  <c r="F304" i="47"/>
  <c r="K304" i="47" s="1"/>
  <c r="E305" i="47"/>
  <c r="F305" i="47"/>
  <c r="K305" i="47" s="1"/>
  <c r="E306" i="47"/>
  <c r="F306" i="47"/>
  <c r="K306" i="47" s="1"/>
  <c r="E307" i="47"/>
  <c r="F307" i="47"/>
  <c r="K307" i="47" s="1"/>
  <c r="E308" i="47"/>
  <c r="F308" i="47"/>
  <c r="K308" i="47" s="1"/>
  <c r="E309" i="47"/>
  <c r="F309" i="47"/>
  <c r="K309" i="47" s="1"/>
  <c r="E310" i="47"/>
  <c r="F310" i="47"/>
  <c r="K310" i="47" s="1"/>
  <c r="E311" i="47"/>
  <c r="F311" i="47"/>
  <c r="K311" i="47" s="1"/>
  <c r="E312" i="47"/>
  <c r="F312" i="47"/>
  <c r="K312" i="47" s="1"/>
  <c r="E315" i="47"/>
  <c r="F315" i="47"/>
  <c r="K315" i="47" s="1"/>
  <c r="E316" i="47"/>
  <c r="F316" i="47"/>
  <c r="K316" i="47" s="1"/>
  <c r="E317" i="47"/>
  <c r="F317" i="47"/>
  <c r="K317" i="47" s="1"/>
  <c r="E319" i="47"/>
  <c r="F319" i="47"/>
  <c r="E320" i="47"/>
  <c r="F320" i="47"/>
  <c r="K320" i="47" s="1"/>
  <c r="E321" i="47"/>
  <c r="F321" i="47"/>
  <c r="K321" i="47" s="1"/>
  <c r="E322" i="47"/>
  <c r="F322" i="47"/>
  <c r="K322" i="47" s="1"/>
  <c r="E323" i="47"/>
  <c r="F323" i="47"/>
  <c r="K323" i="47" s="1"/>
  <c r="E324" i="47"/>
  <c r="F324" i="47" s="1"/>
  <c r="K324" i="47" s="1"/>
  <c r="E325" i="47"/>
  <c r="F325" i="47"/>
  <c r="K325" i="47" s="1"/>
  <c r="E326" i="47"/>
  <c r="F326" i="47"/>
  <c r="K326" i="47" s="1"/>
  <c r="E327" i="47"/>
  <c r="F327" i="47"/>
  <c r="K327" i="47" s="1"/>
  <c r="E328" i="47"/>
  <c r="F328" i="47"/>
  <c r="K328" i="47" s="1"/>
  <c r="E329" i="47"/>
  <c r="F329" i="47"/>
  <c r="K329" i="47" s="1"/>
  <c r="E330" i="47"/>
  <c r="F330" i="47"/>
  <c r="K330" i="47" s="1"/>
  <c r="E333" i="47"/>
  <c r="F333" i="47"/>
  <c r="E334" i="47"/>
  <c r="F334" i="47"/>
  <c r="K334" i="47" s="1"/>
  <c r="E335" i="47"/>
  <c r="F335" i="47"/>
  <c r="K335" i="47" s="1"/>
  <c r="E337" i="47"/>
  <c r="F337" i="47" s="1"/>
  <c r="K337" i="47" s="1"/>
  <c r="E338" i="47"/>
  <c r="F338" i="47"/>
  <c r="K338" i="47" s="1"/>
  <c r="E339" i="47"/>
  <c r="F339" i="47" s="1"/>
  <c r="K339" i="47" s="1"/>
  <c r="E341" i="47"/>
  <c r="F341" i="47"/>
  <c r="K341" i="47" s="1"/>
  <c r="E342" i="47"/>
  <c r="F342" i="47"/>
  <c r="K342" i="47" s="1"/>
  <c r="E343" i="47"/>
  <c r="F343" i="47"/>
  <c r="K343" i="47" s="1"/>
  <c r="E344" i="47"/>
  <c r="F344" i="47"/>
  <c r="K344" i="47" s="1"/>
  <c r="E345" i="47"/>
  <c r="F345" i="47"/>
  <c r="K345" i="47" s="1"/>
  <c r="E346" i="47"/>
  <c r="F346" i="47"/>
  <c r="K346" i="47" s="1"/>
  <c r="E347" i="47"/>
  <c r="F347" i="47"/>
  <c r="K347" i="47" s="1"/>
  <c r="E348" i="47"/>
  <c r="F348" i="47"/>
  <c r="K348" i="47" s="1"/>
  <c r="E349" i="47"/>
  <c r="F349" i="47"/>
  <c r="K349" i="47" s="1"/>
  <c r="E350" i="47"/>
  <c r="F350" i="47"/>
  <c r="K350" i="47" s="1"/>
  <c r="E351" i="47"/>
  <c r="F351" i="47"/>
  <c r="K351" i="47" s="1"/>
  <c r="E352" i="47"/>
  <c r="F352" i="47"/>
  <c r="K352" i="47" s="1"/>
  <c r="E353" i="47"/>
  <c r="F353" i="47"/>
  <c r="K353" i="47" s="1"/>
  <c r="E354" i="47"/>
  <c r="F354" i="47"/>
  <c r="K354" i="47" s="1"/>
  <c r="E355" i="47"/>
  <c r="F355" i="47"/>
  <c r="K355" i="47" s="1"/>
  <c r="E356" i="47"/>
  <c r="F356" i="47"/>
  <c r="K356" i="47" s="1"/>
  <c r="E358" i="47"/>
  <c r="F358" i="47"/>
  <c r="K358" i="47" s="1"/>
  <c r="E359" i="47"/>
  <c r="F359" i="47"/>
  <c r="K359" i="47" s="1"/>
  <c r="E360" i="47"/>
  <c r="F360" i="47"/>
  <c r="K360" i="47" s="1"/>
  <c r="E361" i="47"/>
  <c r="F361" i="47"/>
  <c r="K361" i="47" s="1"/>
  <c r="E363" i="47"/>
  <c r="F363" i="47"/>
  <c r="K363" i="47" s="1"/>
  <c r="E364" i="47"/>
  <c r="F364" i="47"/>
  <c r="E365" i="47"/>
  <c r="F365" i="47"/>
  <c r="K365" i="47" s="1"/>
  <c r="E366" i="47"/>
  <c r="F366" i="47"/>
  <c r="K366" i="47" s="1"/>
  <c r="E367" i="47"/>
  <c r="F367" i="47"/>
  <c r="K367" i="47" s="1"/>
  <c r="E368" i="47"/>
  <c r="F368" i="47"/>
  <c r="K368" i="47" s="1"/>
  <c r="E369" i="47"/>
  <c r="F369" i="47"/>
  <c r="K369" i="47" s="1"/>
  <c r="E371" i="47"/>
  <c r="F371" i="47"/>
  <c r="K371" i="47" s="1"/>
  <c r="E372" i="47"/>
  <c r="F372" i="47"/>
  <c r="K372" i="47" s="1"/>
  <c r="E373" i="47"/>
  <c r="F373" i="47"/>
  <c r="K373" i="47" s="1"/>
  <c r="E374" i="47"/>
  <c r="F374" i="47" s="1"/>
  <c r="K374" i="47" s="1"/>
  <c r="E375" i="47"/>
  <c r="F375" i="47"/>
  <c r="K375" i="47" s="1"/>
  <c r="E376" i="47"/>
  <c r="F376" i="47"/>
  <c r="K376" i="47" s="1"/>
  <c r="E377" i="47"/>
  <c r="F377" i="47"/>
  <c r="K377" i="47" s="1"/>
  <c r="E378" i="47"/>
  <c r="F378" i="47"/>
  <c r="K378" i="47" s="1"/>
  <c r="E379" i="47"/>
  <c r="F379" i="47"/>
  <c r="K379" i="47" s="1"/>
  <c r="E380" i="47"/>
  <c r="F380" i="47"/>
  <c r="K380" i="47" s="1"/>
  <c r="E381" i="47"/>
  <c r="F381" i="47"/>
  <c r="K381" i="47" s="1"/>
  <c r="E382" i="47"/>
  <c r="F382" i="47"/>
  <c r="K382" i="47" s="1"/>
  <c r="E383" i="47"/>
  <c r="F383" i="47"/>
  <c r="K383" i="47" s="1"/>
  <c r="E385" i="47"/>
  <c r="F385" i="47"/>
  <c r="K385" i="47" s="1"/>
  <c r="E386" i="47"/>
  <c r="F386" i="47"/>
  <c r="K386" i="47" s="1"/>
  <c r="E388" i="47"/>
  <c r="F388" i="47"/>
  <c r="K388" i="47" s="1"/>
  <c r="E389" i="47"/>
  <c r="F389" i="47"/>
  <c r="K389" i="47" s="1"/>
  <c r="E390" i="47"/>
  <c r="F390" i="47"/>
  <c r="K390" i="47" s="1"/>
  <c r="E391" i="47"/>
  <c r="F391" i="47"/>
  <c r="K391" i="47" s="1"/>
  <c r="E392" i="47"/>
  <c r="F392" i="47"/>
  <c r="K392" i="47" s="1"/>
  <c r="E393" i="47"/>
  <c r="F393" i="47"/>
  <c r="K393" i="47" s="1"/>
  <c r="E396" i="47"/>
  <c r="F396" i="47"/>
  <c r="K396" i="47" s="1"/>
  <c r="E397" i="47"/>
  <c r="F397" i="47"/>
  <c r="K397" i="47" s="1"/>
  <c r="E398" i="47"/>
  <c r="F398" i="47"/>
  <c r="K398" i="47" s="1"/>
  <c r="E399" i="47"/>
  <c r="F399" i="47"/>
  <c r="K399" i="47" s="1"/>
  <c r="E400" i="47"/>
  <c r="F400" i="47"/>
  <c r="K400" i="47" s="1"/>
  <c r="E401" i="47"/>
  <c r="F401" i="47"/>
  <c r="K401" i="47" s="1"/>
  <c r="E402" i="47"/>
  <c r="F402" i="47"/>
  <c r="K402" i="47" s="1"/>
  <c r="E403" i="47"/>
  <c r="F403" i="47"/>
  <c r="K403" i="47" s="1"/>
  <c r="E404" i="47"/>
  <c r="F404" i="47"/>
  <c r="K404" i="47" s="1"/>
  <c r="E405" i="47"/>
  <c r="F405" i="47"/>
  <c r="K405" i="47" s="1"/>
  <c r="E406" i="47"/>
  <c r="F406" i="47"/>
  <c r="K406" i="47" s="1"/>
  <c r="E407" i="47"/>
  <c r="F407" i="47"/>
  <c r="K407" i="47" s="1"/>
  <c r="E408" i="47"/>
  <c r="F408" i="47"/>
  <c r="K408" i="47" s="1"/>
  <c r="E409" i="47"/>
  <c r="F409" i="47"/>
  <c r="K409" i="47" s="1"/>
  <c r="E410" i="47"/>
  <c r="F410" i="47"/>
  <c r="K410" i="47" s="1"/>
  <c r="E411" i="47"/>
  <c r="F411" i="47"/>
  <c r="K411" i="47" s="1"/>
  <c r="E412" i="47"/>
  <c r="F412" i="47"/>
  <c r="K412" i="47" s="1"/>
  <c r="E413" i="47"/>
  <c r="F413" i="47" s="1"/>
  <c r="K413" i="47" s="1"/>
  <c r="E414" i="47"/>
  <c r="F414" i="47"/>
  <c r="K414" i="47" s="1"/>
  <c r="E415" i="47"/>
  <c r="F415" i="47"/>
  <c r="K415" i="47" s="1"/>
  <c r="E416" i="47"/>
  <c r="F416" i="47"/>
  <c r="K416" i="47" s="1"/>
  <c r="E417" i="47"/>
  <c r="F417" i="47"/>
  <c r="K417" i="47" s="1"/>
  <c r="E418" i="47"/>
  <c r="F418" i="47" s="1"/>
  <c r="K418" i="47" s="1"/>
  <c r="E419" i="47"/>
  <c r="F419" i="47"/>
  <c r="K419" i="47" s="1"/>
  <c r="E420" i="47"/>
  <c r="F420" i="47"/>
  <c r="K420" i="47" s="1"/>
  <c r="E422" i="47"/>
  <c r="F422" i="47" s="1"/>
  <c r="K422" i="47" s="1"/>
  <c r="E423" i="47"/>
  <c r="F423" i="47"/>
  <c r="K423" i="47" s="1"/>
  <c r="E424" i="47"/>
  <c r="F424" i="47"/>
  <c r="K424" i="47" s="1"/>
  <c r="E425" i="47"/>
  <c r="F425" i="47"/>
  <c r="K425" i="47" s="1"/>
  <c r="E426" i="47"/>
  <c r="F426" i="47"/>
  <c r="K426" i="47" s="1"/>
  <c r="E427" i="47"/>
  <c r="F427" i="47"/>
  <c r="K427" i="47" s="1"/>
  <c r="E428" i="47"/>
  <c r="F428" i="47"/>
  <c r="K428" i="47" s="1"/>
  <c r="E429" i="47"/>
  <c r="F429" i="47"/>
  <c r="K429" i="47" s="1"/>
  <c r="E430" i="47"/>
  <c r="F430" i="47"/>
  <c r="K430" i="47" s="1"/>
  <c r="E431" i="47"/>
  <c r="F431" i="47"/>
  <c r="K431" i="47" s="1"/>
  <c r="E432" i="47"/>
  <c r="F432" i="47"/>
  <c r="K432" i="47" s="1"/>
  <c r="E433" i="47"/>
  <c r="F433" i="47" s="1"/>
  <c r="K433" i="47" s="1"/>
  <c r="E434" i="47"/>
  <c r="F434" i="47" s="1"/>
  <c r="K434" i="47" s="1"/>
  <c r="E435" i="47"/>
  <c r="F435" i="47"/>
  <c r="K435" i="47" s="1"/>
  <c r="E436" i="47"/>
  <c r="F436" i="47"/>
  <c r="K436" i="47" s="1"/>
  <c r="E437" i="47"/>
  <c r="F437" i="47"/>
  <c r="K437" i="47" s="1"/>
  <c r="E438" i="47"/>
  <c r="F438" i="47"/>
  <c r="K438" i="47" s="1"/>
  <c r="F439" i="47"/>
  <c r="K439" i="47" s="1"/>
  <c r="F440" i="47"/>
  <c r="K440" i="47" s="1"/>
  <c r="E441" i="47"/>
  <c r="F441" i="47" s="1"/>
  <c r="K441" i="47" s="1"/>
  <c r="E442" i="47"/>
  <c r="F442" i="47"/>
  <c r="K442" i="47" s="1"/>
  <c r="E443" i="47"/>
  <c r="F443" i="47"/>
  <c r="K443" i="47" s="1"/>
  <c r="E445" i="47"/>
  <c r="F445" i="47"/>
  <c r="E446" i="47"/>
  <c r="F446" i="47" s="1"/>
  <c r="K446" i="47" s="1"/>
  <c r="E447" i="47"/>
  <c r="F447" i="47"/>
  <c r="K447" i="47" s="1"/>
  <c r="E448" i="47"/>
  <c r="F448" i="47"/>
  <c r="K448" i="47" s="1"/>
  <c r="E449" i="47"/>
  <c r="F449" i="47"/>
  <c r="K449" i="47" s="1"/>
  <c r="E450" i="47"/>
  <c r="F450" i="47"/>
  <c r="K450" i="47" s="1"/>
  <c r="E451" i="47"/>
  <c r="F451" i="47"/>
  <c r="K451" i="47" s="1"/>
  <c r="E452" i="47"/>
  <c r="F452" i="47"/>
  <c r="K452" i="47" s="1"/>
  <c r="E454" i="47"/>
  <c r="F454" i="47" s="1"/>
  <c r="E455" i="47"/>
  <c r="F455" i="47"/>
  <c r="K455" i="47" s="1"/>
  <c r="E456" i="47"/>
  <c r="F456" i="47"/>
  <c r="K456" i="47" s="1"/>
  <c r="E457" i="47"/>
  <c r="F457" i="47"/>
  <c r="K457" i="47" s="1"/>
  <c r="E459" i="47"/>
  <c r="F459" i="47"/>
  <c r="K459" i="47" s="1"/>
  <c r="E460" i="47"/>
  <c r="F460" i="47"/>
  <c r="K460" i="47" s="1"/>
  <c r="E461" i="47"/>
  <c r="F461" i="47"/>
  <c r="K461" i="47" s="1"/>
  <c r="E462" i="47"/>
  <c r="F462" i="47"/>
  <c r="K462" i="47" s="1"/>
  <c r="E463" i="47"/>
  <c r="F463" i="47"/>
  <c r="K463" i="47" s="1"/>
  <c r="E464" i="47"/>
  <c r="F464" i="47"/>
  <c r="K464" i="47" s="1"/>
  <c r="E465" i="47"/>
  <c r="F465" i="47"/>
  <c r="K465" i="47" s="1"/>
  <c r="E466" i="47"/>
  <c r="F466" i="47"/>
  <c r="K466" i="47" s="1"/>
  <c r="E467" i="47"/>
  <c r="F467" i="47"/>
  <c r="K467" i="47" s="1"/>
  <c r="E468" i="47"/>
  <c r="F468" i="47"/>
  <c r="K468" i="47" s="1"/>
  <c r="E469" i="47"/>
  <c r="F469" i="47"/>
  <c r="K469" i="47" s="1"/>
  <c r="E470" i="47"/>
  <c r="F470" i="47"/>
  <c r="K470" i="47" s="1"/>
  <c r="E471" i="47"/>
  <c r="F471" i="47"/>
  <c r="K471" i="47" s="1"/>
  <c r="E472" i="47"/>
  <c r="F472" i="47"/>
  <c r="K472" i="47" s="1"/>
  <c r="E473" i="47"/>
  <c r="F473" i="47" s="1"/>
  <c r="K473" i="47" s="1"/>
  <c r="E474" i="47"/>
  <c r="F474" i="47"/>
  <c r="K474" i="47" s="1"/>
  <c r="E475" i="47"/>
  <c r="F475" i="47"/>
  <c r="K475" i="47" s="1"/>
  <c r="E476" i="47"/>
  <c r="F476" i="47"/>
  <c r="K476" i="47" s="1"/>
  <c r="E477" i="47"/>
  <c r="F477" i="47"/>
  <c r="K477" i="47" s="1"/>
  <c r="E478" i="47"/>
  <c r="F478" i="47"/>
  <c r="K478" i="47" s="1"/>
  <c r="E479" i="47"/>
  <c r="F479" i="47"/>
  <c r="K479" i="47" s="1"/>
  <c r="E480" i="47"/>
  <c r="F480" i="47"/>
  <c r="K480" i="47" s="1"/>
  <c r="E481" i="47"/>
  <c r="F481" i="47"/>
  <c r="K481" i="47" s="1"/>
  <c r="E482" i="47"/>
  <c r="F482" i="47"/>
  <c r="K482" i="47" s="1"/>
  <c r="E483" i="47"/>
  <c r="F483" i="47"/>
  <c r="K483" i="47" s="1"/>
  <c r="E484" i="47"/>
  <c r="F484" i="47"/>
  <c r="K484" i="47" s="1"/>
  <c r="E485" i="47"/>
  <c r="F485" i="47"/>
  <c r="K485" i="47" s="1"/>
  <c r="E486" i="47"/>
  <c r="F486" i="47"/>
  <c r="K486" i="47" s="1"/>
  <c r="E487" i="47"/>
  <c r="F487" i="47"/>
  <c r="K487" i="47" s="1"/>
  <c r="E488" i="47"/>
  <c r="F488" i="47"/>
  <c r="K488" i="47" s="1"/>
  <c r="E491" i="47"/>
  <c r="F491" i="47" s="1"/>
  <c r="K491" i="47" s="1"/>
  <c r="E492" i="47"/>
  <c r="F492" i="47" s="1"/>
  <c r="K492" i="47" s="1"/>
  <c r="E493" i="47"/>
  <c r="F493" i="47" s="1"/>
  <c r="K493" i="47" s="1"/>
  <c r="E494" i="47"/>
  <c r="F494" i="47" s="1"/>
  <c r="K494" i="47" s="1"/>
  <c r="E495" i="47"/>
  <c r="F495" i="47"/>
  <c r="K495" i="47" s="1"/>
  <c r="E496" i="47"/>
  <c r="F496" i="47"/>
  <c r="K496" i="47" s="1"/>
  <c r="E497" i="47"/>
  <c r="F497" i="47"/>
  <c r="K497" i="47" s="1"/>
  <c r="E498" i="47"/>
  <c r="F498" i="47"/>
  <c r="K498" i="47" s="1"/>
  <c r="E499" i="47"/>
  <c r="F499" i="47"/>
  <c r="K499" i="47" s="1"/>
  <c r="E500" i="47"/>
  <c r="F500" i="47"/>
  <c r="K500" i="47" s="1"/>
  <c r="E501" i="47"/>
  <c r="F501" i="47"/>
  <c r="K501" i="47" s="1"/>
  <c r="E502" i="47"/>
  <c r="F502" i="47"/>
  <c r="K502" i="47" s="1"/>
  <c r="E503" i="47"/>
  <c r="F503" i="47"/>
  <c r="K503" i="47" s="1"/>
  <c r="E504" i="47"/>
  <c r="F504" i="47"/>
  <c r="K504" i="47" s="1"/>
  <c r="E505" i="47"/>
  <c r="F505" i="47"/>
  <c r="K505" i="47" s="1"/>
  <c r="E506" i="47"/>
  <c r="F506" i="47"/>
  <c r="K506" i="47" s="1"/>
  <c r="E507" i="47"/>
  <c r="F507" i="47"/>
  <c r="K507" i="47" s="1"/>
  <c r="E508" i="47"/>
  <c r="F508" i="47"/>
  <c r="K508" i="47" s="1"/>
  <c r="E509" i="47"/>
  <c r="F509" i="47"/>
  <c r="K509" i="47" s="1"/>
  <c r="E510" i="47"/>
  <c r="F510" i="47"/>
  <c r="K510" i="47" s="1"/>
  <c r="E511" i="47"/>
  <c r="F511" i="47"/>
  <c r="K511" i="47" s="1"/>
  <c r="E512" i="47"/>
  <c r="F512" i="47"/>
  <c r="K512" i="47" s="1"/>
  <c r="E513" i="47"/>
  <c r="F513" i="47"/>
  <c r="K513" i="47" s="1"/>
  <c r="E514" i="47"/>
  <c r="F514" i="47"/>
  <c r="K514" i="47" s="1"/>
  <c r="E516" i="47"/>
  <c r="F516" i="47" s="1"/>
  <c r="K516" i="47" s="1"/>
  <c r="E517" i="47"/>
  <c r="F517" i="47" s="1"/>
  <c r="K517" i="47" s="1"/>
  <c r="E518" i="47"/>
  <c r="F518" i="47"/>
  <c r="K518" i="47" s="1"/>
  <c r="E519" i="47"/>
  <c r="F519" i="47"/>
  <c r="K519" i="47" s="1"/>
  <c r="E520" i="47"/>
  <c r="F520" i="47"/>
  <c r="K520" i="47" s="1"/>
  <c r="E521" i="47"/>
  <c r="F521" i="47"/>
  <c r="K521" i="47" s="1"/>
  <c r="E522" i="47"/>
  <c r="F522" i="47"/>
  <c r="K522" i="47" s="1"/>
  <c r="E523" i="47"/>
  <c r="F523" i="47"/>
  <c r="K523" i="47" s="1"/>
  <c r="E524" i="47"/>
  <c r="F524" i="47"/>
  <c r="K524" i="47" s="1"/>
  <c r="E525" i="47"/>
  <c r="F525" i="47"/>
  <c r="K525" i="47" s="1"/>
  <c r="E526" i="47"/>
  <c r="F526" i="47"/>
  <c r="K526" i="47" s="1"/>
  <c r="E527" i="47"/>
  <c r="F527" i="47"/>
  <c r="K527" i="47" s="1"/>
  <c r="E528" i="47"/>
  <c r="F528" i="47"/>
  <c r="K528" i="47" s="1"/>
  <c r="E529" i="47"/>
  <c r="F529" i="47"/>
  <c r="K529" i="47" s="1"/>
  <c r="E530" i="47"/>
  <c r="F530" i="47"/>
  <c r="K530" i="47" s="1"/>
  <c r="E532" i="47"/>
  <c r="F532" i="47"/>
  <c r="K532" i="47" s="1"/>
  <c r="E533" i="47"/>
  <c r="F533" i="47"/>
  <c r="K533" i="47" s="1"/>
  <c r="E534" i="47"/>
  <c r="F534" i="47"/>
  <c r="K534" i="47" s="1"/>
  <c r="E535" i="47"/>
  <c r="F535" i="47"/>
  <c r="K535" i="47" s="1"/>
  <c r="E536" i="47"/>
  <c r="F536" i="47"/>
  <c r="K536" i="47" s="1"/>
  <c r="E537" i="47"/>
  <c r="F537" i="47"/>
  <c r="K537" i="47" s="1"/>
  <c r="E538" i="47"/>
  <c r="F538" i="47"/>
  <c r="K538" i="47" s="1"/>
  <c r="E539" i="47"/>
  <c r="F539" i="47"/>
  <c r="K539" i="47" s="1"/>
  <c r="E540" i="47"/>
  <c r="F540" i="47"/>
  <c r="K540" i="47" s="1"/>
  <c r="E541" i="47"/>
  <c r="F541" i="47"/>
  <c r="K541" i="47" s="1"/>
  <c r="E542" i="47"/>
  <c r="F542" i="47"/>
  <c r="K542" i="47" s="1"/>
  <c r="E543" i="47"/>
  <c r="F543" i="47"/>
  <c r="K543" i="47" s="1"/>
  <c r="E544" i="47"/>
  <c r="F544" i="47"/>
  <c r="K544" i="47" s="1"/>
  <c r="E545" i="47"/>
  <c r="F545" i="47"/>
  <c r="K545" i="47" s="1"/>
  <c r="E546" i="47"/>
  <c r="F546" i="47"/>
  <c r="K546" i="47" s="1"/>
  <c r="E547" i="47"/>
  <c r="F547" i="47"/>
  <c r="K547" i="47" s="1"/>
  <c r="E548" i="47"/>
  <c r="F548" i="47"/>
  <c r="K548" i="47" s="1"/>
  <c r="E549" i="47"/>
  <c r="F549" i="47"/>
  <c r="K549" i="47" s="1"/>
  <c r="E550" i="47"/>
  <c r="F550" i="47"/>
  <c r="K550" i="47" s="1"/>
  <c r="E551" i="47"/>
  <c r="F551" i="47"/>
  <c r="K551" i="47" s="1"/>
  <c r="E552" i="47"/>
  <c r="F552" i="47"/>
  <c r="K552" i="47" s="1"/>
  <c r="E553" i="47"/>
  <c r="F553" i="47"/>
  <c r="K553" i="47" s="1"/>
  <c r="E554" i="47"/>
  <c r="F554" i="47"/>
  <c r="K554" i="47" s="1"/>
  <c r="E555" i="47"/>
  <c r="F555" i="47"/>
  <c r="K555" i="47" s="1"/>
  <c r="E556" i="47"/>
  <c r="F556" i="47"/>
  <c r="K556" i="47" s="1"/>
  <c r="E557" i="47"/>
  <c r="F557" i="47"/>
  <c r="K557" i="47" s="1"/>
  <c r="E558" i="47"/>
  <c r="F558" i="47"/>
  <c r="K558" i="47" s="1"/>
  <c r="E559" i="47"/>
  <c r="F559" i="47"/>
  <c r="K559" i="47" s="1"/>
  <c r="E560" i="47"/>
  <c r="F560" i="47"/>
  <c r="K560" i="47" s="1"/>
  <c r="E561" i="47"/>
  <c r="F561" i="47"/>
  <c r="K561" i="47" s="1"/>
  <c r="E564" i="47"/>
  <c r="F564" i="47"/>
  <c r="E565" i="47"/>
  <c r="F565" i="47"/>
  <c r="K565" i="47" s="1"/>
  <c r="E566" i="47"/>
  <c r="F566" i="47"/>
  <c r="K566" i="47" s="1"/>
  <c r="E567" i="47"/>
  <c r="F567" i="47"/>
  <c r="K567" i="47" s="1"/>
  <c r="E568" i="47"/>
  <c r="F568" i="47"/>
  <c r="K568" i="47" s="1"/>
  <c r="E569" i="47"/>
  <c r="F569" i="47"/>
  <c r="K569" i="47" s="1"/>
  <c r="E570" i="47"/>
  <c r="F570" i="47"/>
  <c r="K570" i="47" s="1"/>
  <c r="E571" i="47"/>
  <c r="F571" i="47"/>
  <c r="K571" i="47" s="1"/>
  <c r="E572" i="47"/>
  <c r="F572" i="47"/>
  <c r="K572" i="47" s="1"/>
  <c r="E573" i="47"/>
  <c r="F573" i="47"/>
  <c r="K573" i="47" s="1"/>
  <c r="E574" i="47"/>
  <c r="F574" i="47"/>
  <c r="K574" i="47" s="1"/>
  <c r="E575" i="47"/>
  <c r="F575" i="47"/>
  <c r="K575" i="47" s="1"/>
  <c r="E576" i="47"/>
  <c r="F576" i="47"/>
  <c r="K576" i="47" s="1"/>
  <c r="E577" i="47"/>
  <c r="F577" i="47"/>
  <c r="K577" i="47" s="1"/>
  <c r="E578" i="47"/>
  <c r="F578" i="47"/>
  <c r="K578" i="47" s="1"/>
  <c r="E579" i="47"/>
  <c r="F579" i="47"/>
  <c r="K579" i="47" s="1"/>
  <c r="E580" i="47"/>
  <c r="F580" i="47"/>
  <c r="K580" i="47" s="1"/>
  <c r="E581" i="47"/>
  <c r="F581" i="47"/>
  <c r="K581" i="47" s="1"/>
  <c r="E582" i="47"/>
  <c r="F582" i="47"/>
  <c r="K582" i="47" s="1"/>
  <c r="E583" i="47"/>
  <c r="F583" i="47"/>
  <c r="K583" i="47" s="1"/>
  <c r="E584" i="47"/>
  <c r="F584" i="47"/>
  <c r="K584" i="47" s="1"/>
  <c r="E585" i="47"/>
  <c r="F585" i="47"/>
  <c r="K585" i="47" s="1"/>
  <c r="E586" i="47"/>
  <c r="F586" i="47"/>
  <c r="K586" i="47" s="1"/>
  <c r="E587" i="47"/>
  <c r="F587" i="47"/>
  <c r="K587" i="47" s="1"/>
  <c r="E588" i="47"/>
  <c r="F588" i="47"/>
  <c r="K588" i="47" s="1"/>
  <c r="E589" i="47"/>
  <c r="F589" i="47"/>
  <c r="K589" i="47" s="1"/>
  <c r="E590" i="47"/>
  <c r="F590" i="47"/>
  <c r="K590" i="47" s="1"/>
  <c r="E591" i="47"/>
  <c r="F591" i="47"/>
  <c r="K591" i="47" s="1"/>
  <c r="E592" i="47"/>
  <c r="F592" i="47"/>
  <c r="K592" i="47" s="1"/>
  <c r="E593" i="47"/>
  <c r="F593" i="47"/>
  <c r="K593" i="47" s="1"/>
  <c r="E594" i="47"/>
  <c r="F594" i="47"/>
  <c r="K594" i="47" s="1"/>
  <c r="E595" i="47"/>
  <c r="F595" i="47"/>
  <c r="K595" i="47" s="1"/>
  <c r="K596" i="47"/>
  <c r="E10" i="60"/>
  <c r="F10" i="60" s="1"/>
  <c r="K10" i="60" s="1"/>
  <c r="E11" i="60"/>
  <c r="F11" i="60"/>
  <c r="K11" i="60" s="1"/>
  <c r="E12" i="60"/>
  <c r="F12" i="60"/>
  <c r="K12" i="60" s="1"/>
  <c r="E13" i="60"/>
  <c r="F13" i="60"/>
  <c r="K13" i="60" s="1"/>
  <c r="E14" i="60"/>
  <c r="F14" i="60"/>
  <c r="K14" i="60" s="1"/>
  <c r="E16" i="60"/>
  <c r="F16" i="60"/>
  <c r="E17" i="60"/>
  <c r="F17" i="60"/>
  <c r="K17" i="60" s="1"/>
  <c r="E19" i="60"/>
  <c r="F19" i="60"/>
  <c r="K19" i="60" s="1"/>
  <c r="E20" i="60"/>
  <c r="F20" i="60"/>
  <c r="K20" i="60" s="1"/>
  <c r="E21" i="60"/>
  <c r="F21" i="60"/>
  <c r="K21" i="60" s="1"/>
  <c r="E23" i="60"/>
  <c r="F23" i="60"/>
  <c r="K23" i="60" s="1"/>
  <c r="E24" i="60"/>
  <c r="F24" i="60"/>
  <c r="K24" i="60" s="1"/>
  <c r="E25" i="60"/>
  <c r="F25" i="60"/>
  <c r="K25" i="60" s="1"/>
  <c r="E26" i="60"/>
  <c r="F26" i="60"/>
  <c r="K26" i="60" s="1"/>
  <c r="E29" i="60"/>
  <c r="F29" i="60"/>
  <c r="K29" i="60" s="1"/>
  <c r="E30" i="60"/>
  <c r="F30" i="60"/>
  <c r="K30" i="60" s="1"/>
  <c r="E31" i="60"/>
  <c r="F31" i="60"/>
  <c r="K31" i="60" s="1"/>
  <c r="E33" i="60"/>
  <c r="F33" i="60" s="1"/>
  <c r="K33" i="60" s="1"/>
  <c r="E34" i="60"/>
  <c r="F34" i="60"/>
  <c r="K34" i="60" s="1"/>
  <c r="E35" i="60"/>
  <c r="F35" i="60"/>
  <c r="K35" i="60" s="1"/>
  <c r="E36" i="60"/>
  <c r="F36" i="60"/>
  <c r="K36" i="60" s="1"/>
  <c r="E37" i="60"/>
  <c r="F37" i="60"/>
  <c r="K37" i="60" s="1"/>
  <c r="E38" i="60"/>
  <c r="F38" i="60"/>
  <c r="K38" i="60" s="1"/>
  <c r="E39" i="60"/>
  <c r="F39" i="60"/>
  <c r="K39" i="60" s="1"/>
  <c r="E40" i="60"/>
  <c r="F40" i="60"/>
  <c r="K40" i="60" s="1"/>
  <c r="E41" i="60"/>
  <c r="F41" i="60"/>
  <c r="K41" i="60" s="1"/>
  <c r="E42" i="60"/>
  <c r="F42" i="60"/>
  <c r="K42" i="60" s="1"/>
  <c r="E43" i="60"/>
  <c r="F43" i="60"/>
  <c r="K43" i="60" s="1"/>
  <c r="E44" i="60"/>
  <c r="F44" i="60"/>
  <c r="K44" i="60" s="1"/>
  <c r="E45" i="60"/>
  <c r="F45" i="60"/>
  <c r="K45" i="60" s="1"/>
  <c r="E46" i="60"/>
  <c r="F46" i="60"/>
  <c r="K46" i="60" s="1"/>
  <c r="E47" i="60"/>
  <c r="F47" i="60"/>
  <c r="K47" i="60" s="1"/>
  <c r="E48" i="60"/>
  <c r="F48" i="60"/>
  <c r="K48" i="60" s="1"/>
  <c r="E49" i="60"/>
  <c r="F49" i="60"/>
  <c r="K49" i="60" s="1"/>
  <c r="E50" i="60"/>
  <c r="F50" i="60"/>
  <c r="K50" i="60" s="1"/>
  <c r="E51" i="60"/>
  <c r="F51" i="60"/>
  <c r="K51" i="60" s="1"/>
  <c r="E52" i="60"/>
  <c r="F52" i="60"/>
  <c r="K52" i="60" s="1"/>
  <c r="E53" i="60"/>
  <c r="F53" i="60"/>
  <c r="K53" i="60" s="1"/>
  <c r="E54" i="60"/>
  <c r="F54" i="60"/>
  <c r="K54" i="60" s="1"/>
  <c r="E55" i="60"/>
  <c r="F55" i="60"/>
  <c r="K55" i="60" s="1"/>
  <c r="E56" i="60"/>
  <c r="F56" i="60"/>
  <c r="K56" i="60" s="1"/>
  <c r="E57" i="60"/>
  <c r="F57" i="60"/>
  <c r="K57" i="60" s="1"/>
  <c r="E58" i="60"/>
  <c r="F58" i="60"/>
  <c r="K58" i="60" s="1"/>
  <c r="E59" i="60"/>
  <c r="F59" i="60"/>
  <c r="K59" i="60" s="1"/>
  <c r="E60" i="60"/>
  <c r="F60" i="60"/>
  <c r="K60" i="60" s="1"/>
  <c r="E61" i="60"/>
  <c r="F61" i="60"/>
  <c r="K61" i="60" s="1"/>
  <c r="E62" i="60"/>
  <c r="F62" i="60"/>
  <c r="K62" i="60" s="1"/>
  <c r="E63" i="60"/>
  <c r="F63" i="60"/>
  <c r="K63" i="60" s="1"/>
  <c r="E64" i="60"/>
  <c r="F64" i="60"/>
  <c r="K64" i="60" s="1"/>
  <c r="E65" i="60"/>
  <c r="F65" i="60"/>
  <c r="K65" i="60" s="1"/>
  <c r="E66" i="60"/>
  <c r="F66" i="60"/>
  <c r="K66" i="60" s="1"/>
  <c r="E67" i="60"/>
  <c r="F67" i="60"/>
  <c r="K67" i="60" s="1"/>
  <c r="E68" i="60"/>
  <c r="F68" i="60"/>
  <c r="K68" i="60" s="1"/>
  <c r="E69" i="60"/>
  <c r="F69" i="60"/>
  <c r="K69" i="60" s="1"/>
  <c r="E70" i="60"/>
  <c r="F70" i="60"/>
  <c r="K70" i="60" s="1"/>
  <c r="E72" i="60"/>
  <c r="F72" i="60"/>
  <c r="K72" i="60" s="1"/>
  <c r="E73" i="60"/>
  <c r="F73" i="60"/>
  <c r="K73" i="60" s="1"/>
  <c r="E74" i="60"/>
  <c r="F74" i="60"/>
  <c r="K74" i="60" s="1"/>
  <c r="E75" i="60"/>
  <c r="F75" i="60"/>
  <c r="K75" i="60" s="1"/>
  <c r="E76" i="60"/>
  <c r="F76" i="60"/>
  <c r="K76" i="60" s="1"/>
  <c r="E77" i="60"/>
  <c r="F77" i="60"/>
  <c r="K77" i="60" s="1"/>
  <c r="E78" i="60"/>
  <c r="F78" i="60"/>
  <c r="K78" i="60" s="1"/>
  <c r="E79" i="60"/>
  <c r="F79" i="60"/>
  <c r="K79" i="60" s="1"/>
  <c r="E80" i="60"/>
  <c r="F80" i="60"/>
  <c r="K80" i="60" s="1"/>
  <c r="E81" i="60"/>
  <c r="F81" i="60"/>
  <c r="K81" i="60" s="1"/>
  <c r="E84" i="60"/>
  <c r="F84" i="60"/>
  <c r="K84" i="60" s="1"/>
  <c r="E85" i="60"/>
  <c r="F85" i="60"/>
  <c r="K85" i="60" s="1"/>
  <c r="E86" i="60"/>
  <c r="F86" i="60"/>
  <c r="K86" i="60" s="1"/>
  <c r="E87" i="60"/>
  <c r="F87" i="60"/>
  <c r="K87" i="60" s="1"/>
  <c r="E88" i="60"/>
  <c r="F88" i="60"/>
  <c r="K88" i="60" s="1"/>
  <c r="E89" i="60"/>
  <c r="F89" i="60"/>
  <c r="K89" i="60" s="1"/>
  <c r="E90" i="60"/>
  <c r="F90" i="60" s="1"/>
  <c r="K90" i="60" s="1"/>
  <c r="E91" i="60"/>
  <c r="F91" i="60"/>
  <c r="K91" i="60" s="1"/>
  <c r="E92" i="60"/>
  <c r="F92" i="60"/>
  <c r="K92" i="60" s="1"/>
  <c r="E93" i="60"/>
  <c r="F93" i="60"/>
  <c r="K93" i="60" s="1"/>
  <c r="E94" i="60"/>
  <c r="F94" i="60"/>
  <c r="K94" i="60" s="1"/>
  <c r="E95" i="60"/>
  <c r="F95" i="60" s="1"/>
  <c r="K95" i="60" s="1"/>
  <c r="E96" i="60"/>
  <c r="F96" i="60" s="1"/>
  <c r="K96" i="60" s="1"/>
  <c r="E97" i="60"/>
  <c r="F97" i="60"/>
  <c r="K97" i="60" s="1"/>
  <c r="E98" i="60"/>
  <c r="F98" i="60"/>
  <c r="K98" i="60" s="1"/>
  <c r="E99" i="60"/>
  <c r="F99" i="60"/>
  <c r="K99" i="60" s="1"/>
  <c r="E100" i="60"/>
  <c r="F100" i="60"/>
  <c r="K100" i="60" s="1"/>
  <c r="E102" i="60"/>
  <c r="F102" i="60" s="1"/>
  <c r="E103" i="60"/>
  <c r="F103" i="60" s="1"/>
  <c r="K103" i="60" s="1"/>
  <c r="E104" i="60"/>
  <c r="F104" i="60"/>
  <c r="K104" i="60" s="1"/>
  <c r="E105" i="60"/>
  <c r="F105" i="60"/>
  <c r="K105" i="60" s="1"/>
  <c r="E106" i="60"/>
  <c r="F106" i="60"/>
  <c r="K106" i="60" s="1"/>
  <c r="E107" i="60"/>
  <c r="F107" i="60"/>
  <c r="K107" i="60" s="1"/>
  <c r="E108" i="60"/>
  <c r="F108" i="60"/>
  <c r="K108" i="60" s="1"/>
  <c r="E109" i="60"/>
  <c r="F109" i="60"/>
  <c r="K109" i="60" s="1"/>
  <c r="E110" i="60"/>
  <c r="F110" i="60"/>
  <c r="K110" i="60" s="1"/>
  <c r="E111" i="60"/>
  <c r="F111" i="60"/>
  <c r="K111" i="60" s="1"/>
  <c r="E112" i="60"/>
  <c r="F112" i="60"/>
  <c r="K112" i="60" s="1"/>
  <c r="E113" i="60"/>
  <c r="F113" i="60"/>
  <c r="K113" i="60" s="1"/>
  <c r="E114" i="60"/>
  <c r="F114" i="60"/>
  <c r="K114" i="60" s="1"/>
  <c r="E115" i="60"/>
  <c r="F115" i="60"/>
  <c r="K115" i="60" s="1"/>
  <c r="E116" i="60"/>
  <c r="F116" i="60"/>
  <c r="K116" i="60" s="1"/>
  <c r="E117" i="60"/>
  <c r="F117" i="60"/>
  <c r="K117" i="60" s="1"/>
  <c r="E118" i="60"/>
  <c r="F118" i="60"/>
  <c r="K118" i="60" s="1"/>
  <c r="E119" i="60"/>
  <c r="F119" i="60"/>
  <c r="K119" i="60" s="1"/>
  <c r="E120" i="60"/>
  <c r="F120" i="60"/>
  <c r="K120" i="60" s="1"/>
  <c r="E121" i="60"/>
  <c r="F121" i="60"/>
  <c r="K121" i="60" s="1"/>
  <c r="E122" i="60"/>
  <c r="F122" i="60"/>
  <c r="K122" i="60" s="1"/>
  <c r="E123" i="60"/>
  <c r="F123" i="60"/>
  <c r="K123" i="60" s="1"/>
  <c r="E124" i="60"/>
  <c r="F124" i="60"/>
  <c r="K124" i="60" s="1"/>
  <c r="E125" i="60"/>
  <c r="F125" i="60"/>
  <c r="K125" i="60" s="1"/>
  <c r="E126" i="60"/>
  <c r="F126" i="60"/>
  <c r="K126" i="60" s="1"/>
  <c r="E127" i="60"/>
  <c r="F127" i="60"/>
  <c r="K127" i="60" s="1"/>
  <c r="E128" i="60"/>
  <c r="F128" i="60"/>
  <c r="K128" i="60" s="1"/>
  <c r="E129" i="60"/>
  <c r="F129" i="60"/>
  <c r="K129" i="60" s="1"/>
  <c r="E130" i="60"/>
  <c r="F130" i="60"/>
  <c r="K130" i="60" s="1"/>
  <c r="E131" i="60"/>
  <c r="F131" i="60"/>
  <c r="K131" i="60" s="1"/>
  <c r="E132" i="60"/>
  <c r="F132" i="60"/>
  <c r="K132" i="60" s="1"/>
  <c r="E133" i="60"/>
  <c r="F133" i="60"/>
  <c r="K133" i="60" s="1"/>
  <c r="E134" i="60"/>
  <c r="F134" i="60"/>
  <c r="K134" i="60" s="1"/>
  <c r="E135" i="60"/>
  <c r="F135" i="60"/>
  <c r="K135" i="60" s="1"/>
  <c r="E136" i="60"/>
  <c r="F136" i="60"/>
  <c r="K136" i="60" s="1"/>
  <c r="E137" i="60"/>
  <c r="F137" i="60"/>
  <c r="K137" i="60" s="1"/>
  <c r="E138" i="60"/>
  <c r="F138" i="60"/>
  <c r="K138" i="60" s="1"/>
  <c r="E139" i="60"/>
  <c r="F139" i="60"/>
  <c r="K139" i="60" s="1"/>
  <c r="E140" i="60"/>
  <c r="F140" i="60"/>
  <c r="K140" i="60" s="1"/>
  <c r="E141" i="60"/>
  <c r="F141" i="60"/>
  <c r="K141" i="60" s="1"/>
  <c r="E142" i="60"/>
  <c r="F142" i="60"/>
  <c r="K142" i="60" s="1"/>
  <c r="E143" i="60"/>
  <c r="F143" i="60"/>
  <c r="K143" i="60" s="1"/>
  <c r="E144" i="60"/>
  <c r="F144" i="60"/>
  <c r="K144" i="60" s="1"/>
  <c r="E145" i="60"/>
  <c r="F145" i="60"/>
  <c r="K145" i="60" s="1"/>
  <c r="E146" i="60"/>
  <c r="F146" i="60"/>
  <c r="K146" i="60" s="1"/>
  <c r="E147" i="60"/>
  <c r="F147" i="60"/>
  <c r="K147" i="60" s="1"/>
  <c r="E148" i="60"/>
  <c r="F148" i="60"/>
  <c r="K148" i="60" s="1"/>
  <c r="E149" i="60"/>
  <c r="F149" i="60"/>
  <c r="K149" i="60" s="1"/>
  <c r="E150" i="60"/>
  <c r="F150" i="60"/>
  <c r="K150" i="60" s="1"/>
  <c r="E151" i="60"/>
  <c r="F151" i="60"/>
  <c r="K151" i="60" s="1"/>
  <c r="E152" i="60"/>
  <c r="F152" i="60"/>
  <c r="K152" i="60" s="1"/>
  <c r="E153" i="60"/>
  <c r="F153" i="60"/>
  <c r="K153" i="60" s="1"/>
  <c r="E154" i="60"/>
  <c r="F154" i="60"/>
  <c r="K154" i="60" s="1"/>
  <c r="E155" i="60"/>
  <c r="F155" i="60"/>
  <c r="K155" i="60" s="1"/>
  <c r="E156" i="60"/>
  <c r="F156" i="60"/>
  <c r="K156" i="60" s="1"/>
  <c r="E157" i="60"/>
  <c r="F157" i="60"/>
  <c r="K157" i="60" s="1"/>
  <c r="E158" i="60"/>
  <c r="F158" i="60"/>
  <c r="K158" i="60" s="1"/>
  <c r="E159" i="60"/>
  <c r="F159" i="60"/>
  <c r="K159" i="60" s="1"/>
  <c r="E160" i="60"/>
  <c r="F160" i="60"/>
  <c r="K160" i="60" s="1"/>
  <c r="E161" i="60"/>
  <c r="F161" i="60"/>
  <c r="K161" i="60" s="1"/>
  <c r="E162" i="60"/>
  <c r="F162" i="60"/>
  <c r="K162" i="60" s="1"/>
  <c r="E163" i="60"/>
  <c r="F163" i="60"/>
  <c r="K163" i="60" s="1"/>
  <c r="E164" i="60"/>
  <c r="F164" i="60"/>
  <c r="K164" i="60" s="1"/>
  <c r="E165" i="60"/>
  <c r="F165" i="60"/>
  <c r="K165" i="60" s="1"/>
  <c r="E166" i="60"/>
  <c r="F166" i="60"/>
  <c r="K166" i="60" s="1"/>
  <c r="E167" i="60"/>
  <c r="F167" i="60"/>
  <c r="K167" i="60" s="1"/>
  <c r="E168" i="60"/>
  <c r="F168" i="60"/>
  <c r="K168" i="60" s="1"/>
  <c r="E169" i="60"/>
  <c r="F169" i="60"/>
  <c r="K169" i="60" s="1"/>
  <c r="E170" i="60"/>
  <c r="F170" i="60"/>
  <c r="K170" i="60" s="1"/>
  <c r="E171" i="60"/>
  <c r="F171" i="60"/>
  <c r="K171" i="60" s="1"/>
  <c r="E172" i="60"/>
  <c r="F172" i="60"/>
  <c r="K172" i="60" s="1"/>
  <c r="E173" i="60"/>
  <c r="F173" i="60"/>
  <c r="K173" i="60" s="1"/>
  <c r="E174" i="60"/>
  <c r="F174" i="60"/>
  <c r="K174" i="60" s="1"/>
  <c r="E175" i="60"/>
  <c r="F175" i="60"/>
  <c r="K175" i="60" s="1"/>
  <c r="E176" i="60"/>
  <c r="F176" i="60"/>
  <c r="K176" i="60" s="1"/>
  <c r="E177" i="60"/>
  <c r="F177" i="60"/>
  <c r="K177" i="60" s="1"/>
  <c r="E178" i="60"/>
  <c r="F178" i="60"/>
  <c r="K178" i="60" s="1"/>
  <c r="E179" i="60"/>
  <c r="F179" i="60"/>
  <c r="K179" i="60" s="1"/>
  <c r="E180" i="60"/>
  <c r="F180" i="60"/>
  <c r="E181" i="60"/>
  <c r="F181" i="60"/>
  <c r="E182" i="60"/>
  <c r="F182" i="60"/>
  <c r="E183" i="60"/>
  <c r="F183" i="60"/>
  <c r="E184" i="60"/>
  <c r="F184" i="60"/>
  <c r="E185" i="60"/>
  <c r="F185" i="60"/>
  <c r="E187" i="60"/>
  <c r="F187" i="60" s="1"/>
  <c r="K187" i="60" s="1"/>
  <c r="E188" i="60"/>
  <c r="F188" i="60"/>
  <c r="K188" i="60" s="1"/>
  <c r="E189" i="60"/>
  <c r="F189" i="60"/>
  <c r="K189" i="60" s="1"/>
  <c r="E190" i="60"/>
  <c r="F190" i="60"/>
  <c r="K190" i="60" s="1"/>
  <c r="E191" i="60"/>
  <c r="F191" i="60"/>
  <c r="K191" i="60" s="1"/>
  <c r="E192" i="60"/>
  <c r="F192" i="60"/>
  <c r="K192" i="60" s="1"/>
  <c r="E193" i="60"/>
  <c r="F193" i="60"/>
  <c r="K193" i="60" s="1"/>
  <c r="E194" i="60"/>
  <c r="F194" i="60"/>
  <c r="K194" i="60" s="1"/>
  <c r="E195" i="60"/>
  <c r="F195" i="60"/>
  <c r="K195" i="60" s="1"/>
  <c r="E196" i="60"/>
  <c r="F196" i="60"/>
  <c r="K196" i="60" s="1"/>
  <c r="E197" i="60"/>
  <c r="F197" i="60"/>
  <c r="K197" i="60" s="1"/>
  <c r="E198" i="60"/>
  <c r="F198" i="60"/>
  <c r="K198" i="60" s="1"/>
  <c r="E199" i="60"/>
  <c r="F199" i="60" s="1"/>
  <c r="K199" i="60" s="1"/>
  <c r="E202" i="60"/>
  <c r="F202" i="60" s="1"/>
  <c r="K202" i="60" s="1"/>
  <c r="E203" i="60"/>
  <c r="F203" i="60"/>
  <c r="K203" i="60" s="1"/>
  <c r="E204" i="60"/>
  <c r="F204" i="60" s="1"/>
  <c r="K204" i="60" s="1"/>
  <c r="E205" i="60"/>
  <c r="F205" i="60" s="1"/>
  <c r="K205" i="60" s="1"/>
  <c r="E206" i="60"/>
  <c r="F206" i="60"/>
  <c r="K206" i="60" s="1"/>
  <c r="E207" i="60"/>
  <c r="F207" i="60"/>
  <c r="K207" i="60" s="1"/>
  <c r="E208" i="60"/>
  <c r="F208" i="60"/>
  <c r="K208" i="60" s="1"/>
  <c r="E209" i="60"/>
  <c r="F209" i="60"/>
  <c r="K209" i="60" s="1"/>
  <c r="E210" i="60"/>
  <c r="F210" i="60"/>
  <c r="K210" i="60" s="1"/>
  <c r="E211" i="60"/>
  <c r="F211" i="60"/>
  <c r="K211" i="60" s="1"/>
  <c r="E212" i="60"/>
  <c r="F212" i="60"/>
  <c r="K212" i="60" s="1"/>
  <c r="E213" i="60"/>
  <c r="F213" i="60"/>
  <c r="K213" i="60" s="1"/>
  <c r="E214" i="60"/>
  <c r="F214" i="60"/>
  <c r="K214" i="60" s="1"/>
  <c r="E215" i="60"/>
  <c r="F215" i="60"/>
  <c r="K215" i="60" s="1"/>
  <c r="E216" i="60"/>
  <c r="F216" i="60"/>
  <c r="K216" i="60" s="1"/>
  <c r="E217" i="60"/>
  <c r="F217" i="60"/>
  <c r="K217" i="60" s="1"/>
  <c r="E218" i="60"/>
  <c r="F218" i="60"/>
  <c r="K218" i="60" s="1"/>
  <c r="E219" i="60"/>
  <c r="F219" i="60"/>
  <c r="K219" i="60" s="1"/>
  <c r="E220" i="60"/>
  <c r="F220" i="60"/>
  <c r="K220" i="60" s="1"/>
  <c r="E221" i="60"/>
  <c r="F221" i="60"/>
  <c r="K221" i="60" s="1"/>
  <c r="E222" i="60"/>
  <c r="F222" i="60"/>
  <c r="K222" i="60" s="1"/>
  <c r="E223" i="60"/>
  <c r="F223" i="60"/>
  <c r="K223" i="60" s="1"/>
  <c r="E224" i="60"/>
  <c r="F224" i="60"/>
  <c r="K224" i="60" s="1"/>
  <c r="E225" i="60"/>
  <c r="F225" i="60"/>
  <c r="K225" i="60" s="1"/>
  <c r="E226" i="60"/>
  <c r="F226" i="60"/>
  <c r="K226" i="60" s="1"/>
  <c r="E227" i="60"/>
  <c r="F227" i="60"/>
  <c r="K227" i="60" s="1"/>
  <c r="E228" i="60"/>
  <c r="F228" i="60"/>
  <c r="K228" i="60" s="1"/>
  <c r="E230" i="60"/>
  <c r="F230" i="60"/>
  <c r="K230" i="60" s="1"/>
  <c r="E231" i="60"/>
  <c r="F231" i="60"/>
  <c r="K231" i="60" s="1"/>
  <c r="E232" i="60"/>
  <c r="F232" i="60"/>
  <c r="K232" i="60" s="1"/>
  <c r="E233" i="60"/>
  <c r="F233" i="60"/>
  <c r="K233" i="60" s="1"/>
  <c r="E235" i="60"/>
  <c r="F235" i="60"/>
  <c r="K235" i="60" s="1"/>
  <c r="E236" i="60"/>
  <c r="F236" i="60"/>
  <c r="K236" i="60" s="1"/>
  <c r="E237" i="60"/>
  <c r="F237" i="60"/>
  <c r="K237" i="60" s="1"/>
  <c r="E238" i="60"/>
  <c r="F238" i="60"/>
  <c r="K238" i="60" s="1"/>
  <c r="E239" i="60"/>
  <c r="F239" i="60"/>
  <c r="K239" i="60" s="1"/>
  <c r="E240" i="60"/>
  <c r="F240" i="60"/>
  <c r="K240" i="60" s="1"/>
  <c r="E241" i="60"/>
  <c r="F241" i="60"/>
  <c r="K241" i="60" s="1"/>
  <c r="E243" i="60"/>
  <c r="F243" i="60"/>
  <c r="K243" i="60" s="1"/>
  <c r="E244" i="60"/>
  <c r="F244" i="60"/>
  <c r="K244" i="60" s="1"/>
  <c r="E245" i="60"/>
  <c r="F245" i="60"/>
  <c r="K245" i="60" s="1"/>
  <c r="E246" i="60"/>
  <c r="F246" i="60"/>
  <c r="K246" i="60" s="1"/>
  <c r="E247" i="60"/>
  <c r="F247" i="60"/>
  <c r="K247" i="60" s="1"/>
  <c r="E248" i="60"/>
  <c r="F248" i="60"/>
  <c r="K248" i="60" s="1"/>
  <c r="E249" i="60"/>
  <c r="F249" i="60"/>
  <c r="K249" i="60" s="1"/>
  <c r="E250" i="60"/>
  <c r="F250" i="60"/>
  <c r="K250" i="60" s="1"/>
  <c r="E251" i="60"/>
  <c r="F251" i="60"/>
  <c r="K251" i="60" s="1"/>
  <c r="E252" i="60"/>
  <c r="F252" i="60"/>
  <c r="K252" i="60" s="1"/>
  <c r="E253" i="60"/>
  <c r="F253" i="60"/>
  <c r="K253" i="60" s="1"/>
  <c r="E254" i="60"/>
  <c r="F254" i="60"/>
  <c r="K254" i="60" s="1"/>
  <c r="E255" i="60"/>
  <c r="F255" i="60"/>
  <c r="K255" i="60" s="1"/>
  <c r="E256" i="60"/>
  <c r="F256" i="60"/>
  <c r="K256" i="60" s="1"/>
  <c r="E257" i="60"/>
  <c r="F257" i="60"/>
  <c r="K257" i="60" s="1"/>
  <c r="E258" i="60"/>
  <c r="F258" i="60"/>
  <c r="K258" i="60" s="1"/>
  <c r="E259" i="60"/>
  <c r="F259" i="60"/>
  <c r="K259" i="60" s="1"/>
  <c r="E260" i="60"/>
  <c r="F260" i="60"/>
  <c r="K260" i="60" s="1"/>
  <c r="E261" i="60"/>
  <c r="F261" i="60"/>
  <c r="K261" i="60" s="1"/>
  <c r="E262" i="60"/>
  <c r="F262" i="60"/>
  <c r="K262" i="60" s="1"/>
  <c r="E263" i="60"/>
  <c r="F263" i="60"/>
  <c r="K263" i="60" s="1"/>
  <c r="E264" i="60"/>
  <c r="F264" i="60"/>
  <c r="K264" i="60" s="1"/>
  <c r="E265" i="60"/>
  <c r="F265" i="60"/>
  <c r="K265" i="60" s="1"/>
  <c r="E268" i="60"/>
  <c r="F268" i="60"/>
  <c r="E269" i="60"/>
  <c r="F269" i="60" s="1"/>
  <c r="K269" i="60" s="1"/>
  <c r="E270" i="60"/>
  <c r="F270" i="60"/>
  <c r="K270" i="60" s="1"/>
  <c r="E271" i="60"/>
  <c r="F271" i="60"/>
  <c r="K271" i="60" s="1"/>
  <c r="E272" i="60"/>
  <c r="F272" i="60"/>
  <c r="K272" i="60" s="1"/>
  <c r="E273" i="60"/>
  <c r="F273" i="60"/>
  <c r="K273" i="60" s="1"/>
  <c r="E274" i="60"/>
  <c r="F274" i="60"/>
  <c r="K274" i="60" s="1"/>
  <c r="E275" i="60"/>
  <c r="F275" i="60"/>
  <c r="K275" i="60" s="1"/>
  <c r="E276" i="60"/>
  <c r="F276" i="60"/>
  <c r="K276" i="60" s="1"/>
  <c r="E277" i="60"/>
  <c r="F277" i="60"/>
  <c r="K277" i="60" s="1"/>
  <c r="E279" i="60"/>
  <c r="F279" i="60"/>
  <c r="E280" i="60"/>
  <c r="F280" i="60"/>
  <c r="K280" i="60" s="1"/>
  <c r="E281" i="60"/>
  <c r="F281" i="60"/>
  <c r="K281" i="60" s="1"/>
  <c r="E282" i="60"/>
  <c r="F282" i="60"/>
  <c r="K282" i="60" s="1"/>
  <c r="E283" i="60"/>
  <c r="F283" i="60"/>
  <c r="K283" i="60" s="1"/>
  <c r="E284" i="60"/>
  <c r="F284" i="60"/>
  <c r="K284" i="60" s="1"/>
  <c r="E285" i="60"/>
  <c r="F285" i="60"/>
  <c r="K285" i="60" s="1"/>
  <c r="E286" i="60"/>
  <c r="F286" i="60"/>
  <c r="K286" i="60" s="1"/>
  <c r="E287" i="60"/>
  <c r="F287" i="60"/>
  <c r="K287" i="60" s="1"/>
  <c r="E288" i="60"/>
  <c r="F288" i="60"/>
  <c r="K288" i="60" s="1"/>
  <c r="E289" i="60"/>
  <c r="F289" i="60"/>
  <c r="K289" i="60" s="1"/>
  <c r="E290" i="60"/>
  <c r="F290" i="60"/>
  <c r="K290" i="60" s="1"/>
  <c r="E292" i="60"/>
  <c r="F292" i="60"/>
  <c r="K292" i="60" s="1"/>
  <c r="E293" i="60"/>
  <c r="F293" i="60"/>
  <c r="K293" i="60" s="1"/>
  <c r="E294" i="60"/>
  <c r="F294" i="60" s="1"/>
  <c r="K294" i="60" s="1"/>
  <c r="E295" i="60"/>
  <c r="F295" i="60"/>
  <c r="K295" i="60" s="1"/>
  <c r="E296" i="60"/>
  <c r="F296" i="60"/>
  <c r="K296" i="60" s="1"/>
  <c r="E297" i="60"/>
  <c r="F297" i="60"/>
  <c r="K297" i="60" s="1"/>
  <c r="E298" i="60"/>
  <c r="F298" i="60"/>
  <c r="K298" i="60" s="1"/>
  <c r="E299" i="60"/>
  <c r="F299" i="60"/>
  <c r="K299" i="60" s="1"/>
  <c r="E300" i="60"/>
  <c r="F300" i="60"/>
  <c r="K300" i="60" s="1"/>
  <c r="E301" i="60"/>
  <c r="F301" i="60"/>
  <c r="K301" i="60" s="1"/>
  <c r="E302" i="60"/>
  <c r="F302" i="60"/>
  <c r="K302" i="60" s="1"/>
  <c r="E303" i="60"/>
  <c r="F303" i="60"/>
  <c r="K303" i="60" s="1"/>
  <c r="E304" i="60"/>
  <c r="F304" i="60"/>
  <c r="K304" i="60" s="1"/>
  <c r="E305" i="60"/>
  <c r="F305" i="60"/>
  <c r="K305" i="60" s="1"/>
  <c r="E306" i="60"/>
  <c r="F306" i="60"/>
  <c r="K306" i="60" s="1"/>
  <c r="E307" i="60"/>
  <c r="F307" i="60"/>
  <c r="K307" i="60" s="1"/>
  <c r="E308" i="60"/>
  <c r="F308" i="60"/>
  <c r="K308" i="60" s="1"/>
  <c r="E309" i="60"/>
  <c r="F309" i="60"/>
  <c r="K309" i="60" s="1"/>
  <c r="E310" i="60"/>
  <c r="F310" i="60"/>
  <c r="K310" i="60" s="1"/>
  <c r="E311" i="60"/>
  <c r="F311" i="60"/>
  <c r="K311" i="60" s="1"/>
  <c r="E312" i="60"/>
  <c r="F312" i="60"/>
  <c r="K312" i="60" s="1"/>
  <c r="E315" i="60"/>
  <c r="F315" i="60"/>
  <c r="K315" i="60" s="1"/>
  <c r="E316" i="60"/>
  <c r="F316" i="60"/>
  <c r="K316" i="60" s="1"/>
  <c r="E317" i="60"/>
  <c r="F317" i="60"/>
  <c r="K317" i="60" s="1"/>
  <c r="E319" i="60"/>
  <c r="F319" i="60"/>
  <c r="K319" i="60" s="1"/>
  <c r="E320" i="60"/>
  <c r="F320" i="60"/>
  <c r="K320" i="60" s="1"/>
  <c r="E321" i="60"/>
  <c r="F321" i="60"/>
  <c r="K321" i="60" s="1"/>
  <c r="E322" i="60"/>
  <c r="F322" i="60"/>
  <c r="K322" i="60" s="1"/>
  <c r="E323" i="60"/>
  <c r="F323" i="60"/>
  <c r="K323" i="60" s="1"/>
  <c r="E324" i="60"/>
  <c r="F324" i="60" s="1"/>
  <c r="K324" i="60" s="1"/>
  <c r="E325" i="60"/>
  <c r="F325" i="60"/>
  <c r="K325" i="60" s="1"/>
  <c r="E326" i="60"/>
  <c r="F326" i="60"/>
  <c r="K326" i="60" s="1"/>
  <c r="E327" i="60"/>
  <c r="F327" i="60"/>
  <c r="K327" i="60" s="1"/>
  <c r="E328" i="60"/>
  <c r="F328" i="60"/>
  <c r="K328" i="60" s="1"/>
  <c r="E329" i="60"/>
  <c r="F329" i="60"/>
  <c r="K329" i="60" s="1"/>
  <c r="E330" i="60"/>
  <c r="F330" i="60"/>
  <c r="K330" i="60" s="1"/>
  <c r="E333" i="60"/>
  <c r="F333" i="60"/>
  <c r="K333" i="60" s="1"/>
  <c r="E334" i="60"/>
  <c r="F334" i="60"/>
  <c r="E335" i="60"/>
  <c r="F335" i="60"/>
  <c r="K335" i="60" s="1"/>
  <c r="E337" i="60"/>
  <c r="F337" i="60" s="1"/>
  <c r="K337" i="60" s="1"/>
  <c r="E338" i="60"/>
  <c r="F338" i="60"/>
  <c r="K338" i="60" s="1"/>
  <c r="E339" i="60"/>
  <c r="F339" i="60" s="1"/>
  <c r="K339" i="60" s="1"/>
  <c r="E341" i="60"/>
  <c r="F341" i="60"/>
  <c r="K341" i="60" s="1"/>
  <c r="E342" i="60"/>
  <c r="F342" i="60"/>
  <c r="K342" i="60" s="1"/>
  <c r="E343" i="60"/>
  <c r="F343" i="60"/>
  <c r="K343" i="60" s="1"/>
  <c r="E344" i="60"/>
  <c r="F344" i="60"/>
  <c r="K344" i="60" s="1"/>
  <c r="E345" i="60"/>
  <c r="F345" i="60"/>
  <c r="K345" i="60" s="1"/>
  <c r="E346" i="60"/>
  <c r="F346" i="60"/>
  <c r="K346" i="60" s="1"/>
  <c r="E347" i="60"/>
  <c r="F347" i="60"/>
  <c r="K347" i="60" s="1"/>
  <c r="E348" i="60"/>
  <c r="F348" i="60"/>
  <c r="K348" i="60" s="1"/>
  <c r="E349" i="60"/>
  <c r="F349" i="60"/>
  <c r="K349" i="60" s="1"/>
  <c r="E350" i="60"/>
  <c r="F350" i="60"/>
  <c r="K350" i="60" s="1"/>
  <c r="E351" i="60"/>
  <c r="F351" i="60"/>
  <c r="K351" i="60" s="1"/>
  <c r="E352" i="60"/>
  <c r="F352" i="60"/>
  <c r="K352" i="60" s="1"/>
  <c r="E353" i="60"/>
  <c r="F353" i="60"/>
  <c r="K353" i="60" s="1"/>
  <c r="E354" i="60"/>
  <c r="F354" i="60"/>
  <c r="K354" i="60" s="1"/>
  <c r="E355" i="60"/>
  <c r="F355" i="60"/>
  <c r="K355" i="60" s="1"/>
  <c r="E356" i="60"/>
  <c r="F356" i="60"/>
  <c r="K356" i="60" s="1"/>
  <c r="E358" i="60"/>
  <c r="F358" i="60"/>
  <c r="K358" i="60" s="1"/>
  <c r="E359" i="60"/>
  <c r="F359" i="60"/>
  <c r="K359" i="60" s="1"/>
  <c r="E360" i="60"/>
  <c r="F360" i="60"/>
  <c r="K360" i="60" s="1"/>
  <c r="E361" i="60"/>
  <c r="F361" i="60"/>
  <c r="K361" i="60" s="1"/>
  <c r="E363" i="60"/>
  <c r="F363" i="60"/>
  <c r="K363" i="60" s="1"/>
  <c r="E364" i="60"/>
  <c r="F364" i="60"/>
  <c r="K364" i="60" s="1"/>
  <c r="E365" i="60"/>
  <c r="F365" i="60"/>
  <c r="E366" i="60"/>
  <c r="F366" i="60"/>
  <c r="K366" i="60" s="1"/>
  <c r="E367" i="60"/>
  <c r="F367" i="60"/>
  <c r="K367" i="60" s="1"/>
  <c r="E368" i="60"/>
  <c r="F368" i="60"/>
  <c r="K368" i="60" s="1"/>
  <c r="E369" i="60"/>
  <c r="F369" i="60"/>
  <c r="K369" i="60" s="1"/>
  <c r="E371" i="60"/>
  <c r="F371" i="60"/>
  <c r="K371" i="60" s="1"/>
  <c r="E372" i="60"/>
  <c r="F372" i="60"/>
  <c r="K372" i="60" s="1"/>
  <c r="E373" i="60"/>
  <c r="F373" i="60"/>
  <c r="K373" i="60" s="1"/>
  <c r="E374" i="60"/>
  <c r="F374" i="60" s="1"/>
  <c r="K374" i="60" s="1"/>
  <c r="E375" i="60"/>
  <c r="F375" i="60"/>
  <c r="K375" i="60" s="1"/>
  <c r="E376" i="60"/>
  <c r="F376" i="60"/>
  <c r="K376" i="60" s="1"/>
  <c r="E377" i="60"/>
  <c r="F377" i="60"/>
  <c r="K377" i="60" s="1"/>
  <c r="E378" i="60"/>
  <c r="F378" i="60"/>
  <c r="K378" i="60" s="1"/>
  <c r="E379" i="60"/>
  <c r="F379" i="60"/>
  <c r="K379" i="60" s="1"/>
  <c r="E380" i="60"/>
  <c r="F380" i="60"/>
  <c r="K380" i="60" s="1"/>
  <c r="E381" i="60"/>
  <c r="F381" i="60"/>
  <c r="K381" i="60" s="1"/>
  <c r="E382" i="60"/>
  <c r="F382" i="60"/>
  <c r="K382" i="60" s="1"/>
  <c r="E383" i="60"/>
  <c r="F383" i="60"/>
  <c r="K383" i="60" s="1"/>
  <c r="E385" i="60"/>
  <c r="F385" i="60"/>
  <c r="E386" i="60"/>
  <c r="F386" i="60"/>
  <c r="K386" i="60" s="1"/>
  <c r="E388" i="60"/>
  <c r="F388" i="60"/>
  <c r="K388" i="60" s="1"/>
  <c r="E389" i="60"/>
  <c r="F389" i="60"/>
  <c r="K389" i="60" s="1"/>
  <c r="E390" i="60"/>
  <c r="F390" i="60"/>
  <c r="K390" i="60" s="1"/>
  <c r="E391" i="60"/>
  <c r="F391" i="60"/>
  <c r="E392" i="60"/>
  <c r="F392" i="60"/>
  <c r="K392" i="60" s="1"/>
  <c r="E393" i="60"/>
  <c r="F393" i="60"/>
  <c r="K393" i="60" s="1"/>
  <c r="E396" i="60"/>
  <c r="F396" i="60"/>
  <c r="K396" i="60" s="1"/>
  <c r="E397" i="60"/>
  <c r="F397" i="60"/>
  <c r="K397" i="60" s="1"/>
  <c r="E398" i="60"/>
  <c r="F398" i="60"/>
  <c r="K398" i="60" s="1"/>
  <c r="E399" i="60"/>
  <c r="F399" i="60"/>
  <c r="K399" i="60" s="1"/>
  <c r="E400" i="60"/>
  <c r="F400" i="60"/>
  <c r="K400" i="60" s="1"/>
  <c r="E401" i="60"/>
  <c r="F401" i="60"/>
  <c r="K401" i="60" s="1"/>
  <c r="E402" i="60"/>
  <c r="F402" i="60"/>
  <c r="K402" i="60" s="1"/>
  <c r="E403" i="60"/>
  <c r="F403" i="60"/>
  <c r="K403" i="60" s="1"/>
  <c r="E404" i="60"/>
  <c r="F404" i="60"/>
  <c r="K404" i="60" s="1"/>
  <c r="E405" i="60"/>
  <c r="F405" i="60"/>
  <c r="K405" i="60" s="1"/>
  <c r="E406" i="60"/>
  <c r="F406" i="60"/>
  <c r="K406" i="60" s="1"/>
  <c r="E407" i="60"/>
  <c r="F407" i="60"/>
  <c r="K407" i="60" s="1"/>
  <c r="E408" i="60"/>
  <c r="F408" i="60"/>
  <c r="K408" i="60" s="1"/>
  <c r="E409" i="60"/>
  <c r="F409" i="60"/>
  <c r="K409" i="60" s="1"/>
  <c r="E410" i="60"/>
  <c r="F410" i="60"/>
  <c r="K410" i="60" s="1"/>
  <c r="E411" i="60"/>
  <c r="F411" i="60"/>
  <c r="K411" i="60" s="1"/>
  <c r="E412" i="60"/>
  <c r="F412" i="60"/>
  <c r="K412" i="60" s="1"/>
  <c r="E413" i="60"/>
  <c r="F413" i="60" s="1"/>
  <c r="K413" i="60" s="1"/>
  <c r="E414" i="60"/>
  <c r="F414" i="60"/>
  <c r="K414" i="60" s="1"/>
  <c r="E415" i="60"/>
  <c r="F415" i="60"/>
  <c r="K415" i="60" s="1"/>
  <c r="E416" i="60"/>
  <c r="F416" i="60"/>
  <c r="K416" i="60" s="1"/>
  <c r="E417" i="60"/>
  <c r="F417" i="60"/>
  <c r="K417" i="60" s="1"/>
  <c r="E418" i="60"/>
  <c r="F418" i="60"/>
  <c r="K418" i="60" s="1"/>
  <c r="E419" i="60"/>
  <c r="F419" i="60"/>
  <c r="K419" i="60" s="1"/>
  <c r="E420" i="60"/>
  <c r="F420" i="60"/>
  <c r="K420" i="60" s="1"/>
  <c r="E422" i="60"/>
  <c r="F422" i="60" s="1"/>
  <c r="K422" i="60" s="1"/>
  <c r="E423" i="60"/>
  <c r="F423" i="60"/>
  <c r="K423" i="60" s="1"/>
  <c r="E424" i="60"/>
  <c r="F424" i="60"/>
  <c r="K424" i="60" s="1"/>
  <c r="E425" i="60"/>
  <c r="F425" i="60"/>
  <c r="K425" i="60" s="1"/>
  <c r="E426" i="60"/>
  <c r="F426" i="60"/>
  <c r="K426" i="60" s="1"/>
  <c r="E427" i="60"/>
  <c r="F427" i="60"/>
  <c r="K427" i="60" s="1"/>
  <c r="E428" i="60"/>
  <c r="F428" i="60"/>
  <c r="K428" i="60" s="1"/>
  <c r="E429" i="60"/>
  <c r="F429" i="60"/>
  <c r="K429" i="60" s="1"/>
  <c r="E430" i="60"/>
  <c r="F430" i="60"/>
  <c r="K430" i="60" s="1"/>
  <c r="E431" i="60"/>
  <c r="F431" i="60"/>
  <c r="K431" i="60" s="1"/>
  <c r="E432" i="60"/>
  <c r="F432" i="60"/>
  <c r="K432" i="60" s="1"/>
  <c r="E433" i="60"/>
  <c r="F433" i="60"/>
  <c r="K433" i="60" s="1"/>
  <c r="E434" i="60"/>
  <c r="F434" i="60"/>
  <c r="K434" i="60" s="1"/>
  <c r="E435" i="60"/>
  <c r="F435" i="60"/>
  <c r="K435" i="60" s="1"/>
  <c r="E436" i="60"/>
  <c r="F436" i="60"/>
  <c r="K436" i="60" s="1"/>
  <c r="E437" i="60"/>
  <c r="F437" i="60"/>
  <c r="K437" i="60" s="1"/>
  <c r="E438" i="60"/>
  <c r="F438" i="60"/>
  <c r="K438" i="60" s="1"/>
  <c r="F439" i="60"/>
  <c r="K439" i="60" s="1"/>
  <c r="F440" i="60"/>
  <c r="K440" i="60" s="1"/>
  <c r="E441" i="60"/>
  <c r="F441" i="60" s="1"/>
  <c r="K441" i="60" s="1"/>
  <c r="E442" i="60"/>
  <c r="F442" i="60"/>
  <c r="K442" i="60" s="1"/>
  <c r="E443" i="60"/>
  <c r="F443" i="60"/>
  <c r="K443" i="60" s="1"/>
  <c r="E445" i="60"/>
  <c r="F445" i="60"/>
  <c r="K445" i="60" s="1"/>
  <c r="E446" i="60"/>
  <c r="F446" i="60" s="1"/>
  <c r="K446" i="60" s="1"/>
  <c r="E447" i="60"/>
  <c r="F447" i="60"/>
  <c r="K447" i="60" s="1"/>
  <c r="E448" i="60"/>
  <c r="F448" i="60"/>
  <c r="K448" i="60" s="1"/>
  <c r="E449" i="60"/>
  <c r="F449" i="60"/>
  <c r="K449" i="60" s="1"/>
  <c r="E450" i="60"/>
  <c r="F450" i="60"/>
  <c r="K450" i="60" s="1"/>
  <c r="E451" i="60"/>
  <c r="F451" i="60"/>
  <c r="K451" i="60" s="1"/>
  <c r="E452" i="60"/>
  <c r="F452" i="60"/>
  <c r="K452" i="60" s="1"/>
  <c r="E454" i="60"/>
  <c r="F454" i="60" s="1"/>
  <c r="K454" i="60" s="1"/>
  <c r="E455" i="60"/>
  <c r="F455" i="60"/>
  <c r="K455" i="60" s="1"/>
  <c r="E456" i="60"/>
  <c r="F456" i="60"/>
  <c r="K456" i="60" s="1"/>
  <c r="E457" i="60"/>
  <c r="F457" i="60"/>
  <c r="K457" i="60" s="1"/>
  <c r="E459" i="60"/>
  <c r="F459" i="60"/>
  <c r="K459" i="60" s="1"/>
  <c r="E460" i="60"/>
  <c r="F460" i="60"/>
  <c r="K460" i="60" s="1"/>
  <c r="E461" i="60"/>
  <c r="F461" i="60"/>
  <c r="K461" i="60" s="1"/>
  <c r="E462" i="60"/>
  <c r="F462" i="60"/>
  <c r="K462" i="60" s="1"/>
  <c r="E463" i="60"/>
  <c r="F463" i="60"/>
  <c r="K463" i="60" s="1"/>
  <c r="E464" i="60"/>
  <c r="F464" i="60"/>
  <c r="K464" i="60" s="1"/>
  <c r="E465" i="60"/>
  <c r="F465" i="60"/>
  <c r="K465" i="60" s="1"/>
  <c r="E466" i="60"/>
  <c r="F466" i="60"/>
  <c r="K466" i="60" s="1"/>
  <c r="E467" i="60"/>
  <c r="F467" i="60"/>
  <c r="K467" i="60" s="1"/>
  <c r="E468" i="60"/>
  <c r="F468" i="60"/>
  <c r="K468" i="60" s="1"/>
  <c r="E469" i="60"/>
  <c r="F469" i="60"/>
  <c r="K469" i="60" s="1"/>
  <c r="E470" i="60"/>
  <c r="F470" i="60"/>
  <c r="K470" i="60" s="1"/>
  <c r="E471" i="60"/>
  <c r="F471" i="60"/>
  <c r="K471" i="60" s="1"/>
  <c r="E472" i="60"/>
  <c r="F472" i="60"/>
  <c r="K472" i="60" s="1"/>
  <c r="E473" i="60"/>
  <c r="F473" i="60" s="1"/>
  <c r="K473" i="60" s="1"/>
  <c r="E474" i="60"/>
  <c r="F474" i="60"/>
  <c r="K474" i="60" s="1"/>
  <c r="E475" i="60"/>
  <c r="F475" i="60"/>
  <c r="K475" i="60" s="1"/>
  <c r="E476" i="60"/>
  <c r="F476" i="60"/>
  <c r="K476" i="60" s="1"/>
  <c r="E477" i="60"/>
  <c r="F477" i="60"/>
  <c r="K477" i="60" s="1"/>
  <c r="E478" i="60"/>
  <c r="F478" i="60"/>
  <c r="K478" i="60" s="1"/>
  <c r="E479" i="60"/>
  <c r="F479" i="60"/>
  <c r="K479" i="60" s="1"/>
  <c r="E480" i="60"/>
  <c r="F480" i="60"/>
  <c r="K480" i="60" s="1"/>
  <c r="E481" i="60"/>
  <c r="F481" i="60"/>
  <c r="K481" i="60" s="1"/>
  <c r="E482" i="60"/>
  <c r="F482" i="60"/>
  <c r="K482" i="60" s="1"/>
  <c r="E483" i="60"/>
  <c r="F483" i="60"/>
  <c r="K483" i="60" s="1"/>
  <c r="E484" i="60"/>
  <c r="F484" i="60"/>
  <c r="K484" i="60" s="1"/>
  <c r="E485" i="60"/>
  <c r="F485" i="60"/>
  <c r="K485" i="60" s="1"/>
  <c r="E486" i="60"/>
  <c r="F486" i="60"/>
  <c r="K486" i="60" s="1"/>
  <c r="E487" i="60"/>
  <c r="F487" i="60"/>
  <c r="K487" i="60" s="1"/>
  <c r="E488" i="60"/>
  <c r="F488" i="60"/>
  <c r="K488" i="60" s="1"/>
  <c r="E491" i="60"/>
  <c r="F491" i="60" s="1"/>
  <c r="K491" i="60" s="1"/>
  <c r="E492" i="60"/>
  <c r="F492" i="60" s="1"/>
  <c r="K492" i="60" s="1"/>
  <c r="E493" i="60"/>
  <c r="F493" i="60" s="1"/>
  <c r="K493" i="60" s="1"/>
  <c r="E494" i="60"/>
  <c r="F494" i="60" s="1"/>
  <c r="K494" i="60" s="1"/>
  <c r="E495" i="60"/>
  <c r="F495" i="60"/>
  <c r="K495" i="60" s="1"/>
  <c r="E496" i="60"/>
  <c r="F496" i="60"/>
  <c r="K496" i="60" s="1"/>
  <c r="E497" i="60"/>
  <c r="F497" i="60"/>
  <c r="K497" i="60" s="1"/>
  <c r="E498" i="60"/>
  <c r="F498" i="60"/>
  <c r="K498" i="60" s="1"/>
  <c r="E499" i="60"/>
  <c r="F499" i="60"/>
  <c r="K499" i="60" s="1"/>
  <c r="E500" i="60"/>
  <c r="F500" i="60"/>
  <c r="K500" i="60" s="1"/>
  <c r="E501" i="60"/>
  <c r="F501" i="60"/>
  <c r="K501" i="60" s="1"/>
  <c r="E502" i="60"/>
  <c r="F502" i="60"/>
  <c r="K502" i="60" s="1"/>
  <c r="E503" i="60"/>
  <c r="F503" i="60"/>
  <c r="K503" i="60" s="1"/>
  <c r="E504" i="60"/>
  <c r="F504" i="60"/>
  <c r="K504" i="60" s="1"/>
  <c r="E505" i="60"/>
  <c r="F505" i="60"/>
  <c r="K505" i="60" s="1"/>
  <c r="E506" i="60"/>
  <c r="F506" i="60"/>
  <c r="K506" i="60" s="1"/>
  <c r="E507" i="60"/>
  <c r="F507" i="60"/>
  <c r="K507" i="60" s="1"/>
  <c r="E508" i="60"/>
  <c r="F508" i="60"/>
  <c r="K508" i="60" s="1"/>
  <c r="E509" i="60"/>
  <c r="F509" i="60"/>
  <c r="K509" i="60" s="1"/>
  <c r="E510" i="60"/>
  <c r="F510" i="60"/>
  <c r="K510" i="60" s="1"/>
  <c r="E511" i="60"/>
  <c r="F511" i="60"/>
  <c r="K511" i="60" s="1"/>
  <c r="E512" i="60"/>
  <c r="F512" i="60"/>
  <c r="K512" i="60" s="1"/>
  <c r="E513" i="60"/>
  <c r="F513" i="60"/>
  <c r="K513" i="60" s="1"/>
  <c r="E514" i="60"/>
  <c r="F514" i="60"/>
  <c r="K514" i="60" s="1"/>
  <c r="E516" i="60"/>
  <c r="F516" i="60" s="1"/>
  <c r="K516" i="60" s="1"/>
  <c r="E517" i="60"/>
  <c r="F517" i="60" s="1"/>
  <c r="K517" i="60" s="1"/>
  <c r="E518" i="60"/>
  <c r="F518" i="60"/>
  <c r="K518" i="60" s="1"/>
  <c r="E519" i="60"/>
  <c r="F519" i="60"/>
  <c r="K519" i="60" s="1"/>
  <c r="E520" i="60"/>
  <c r="F520" i="60"/>
  <c r="K520" i="60" s="1"/>
  <c r="E521" i="60"/>
  <c r="F521" i="60"/>
  <c r="K521" i="60" s="1"/>
  <c r="E522" i="60"/>
  <c r="F522" i="60"/>
  <c r="K522" i="60" s="1"/>
  <c r="E523" i="60"/>
  <c r="F523" i="60"/>
  <c r="K523" i="60" s="1"/>
  <c r="E524" i="60"/>
  <c r="F524" i="60"/>
  <c r="K524" i="60" s="1"/>
  <c r="E525" i="60"/>
  <c r="F525" i="60"/>
  <c r="K525" i="60" s="1"/>
  <c r="E526" i="60"/>
  <c r="F526" i="60"/>
  <c r="K526" i="60" s="1"/>
  <c r="E527" i="60"/>
  <c r="F527" i="60"/>
  <c r="K527" i="60" s="1"/>
  <c r="E528" i="60"/>
  <c r="F528" i="60"/>
  <c r="K528" i="60" s="1"/>
  <c r="E529" i="60"/>
  <c r="F529" i="60"/>
  <c r="K529" i="60" s="1"/>
  <c r="E530" i="60"/>
  <c r="F530" i="60"/>
  <c r="K530" i="60" s="1"/>
  <c r="E532" i="60"/>
  <c r="F532" i="60"/>
  <c r="K532" i="60" s="1"/>
  <c r="E533" i="60"/>
  <c r="F533" i="60"/>
  <c r="K533" i="60" s="1"/>
  <c r="E534" i="60"/>
  <c r="F534" i="60"/>
  <c r="K534" i="60" s="1"/>
  <c r="E535" i="60"/>
  <c r="F535" i="60"/>
  <c r="K535" i="60" s="1"/>
  <c r="E536" i="60"/>
  <c r="F536" i="60"/>
  <c r="K536" i="60" s="1"/>
  <c r="E537" i="60"/>
  <c r="F537" i="60"/>
  <c r="K537" i="60" s="1"/>
  <c r="E538" i="60"/>
  <c r="F538" i="60"/>
  <c r="K538" i="60" s="1"/>
  <c r="E539" i="60"/>
  <c r="F539" i="60"/>
  <c r="K539" i="60" s="1"/>
  <c r="E540" i="60"/>
  <c r="F540" i="60"/>
  <c r="K540" i="60" s="1"/>
  <c r="E541" i="60"/>
  <c r="F541" i="60"/>
  <c r="K541" i="60" s="1"/>
  <c r="E542" i="60"/>
  <c r="F542" i="60"/>
  <c r="K542" i="60" s="1"/>
  <c r="E543" i="60"/>
  <c r="F543" i="60"/>
  <c r="K543" i="60" s="1"/>
  <c r="E544" i="60"/>
  <c r="F544" i="60"/>
  <c r="K544" i="60" s="1"/>
  <c r="E545" i="60"/>
  <c r="F545" i="60"/>
  <c r="K545" i="60" s="1"/>
  <c r="E546" i="60"/>
  <c r="F546" i="60"/>
  <c r="K546" i="60" s="1"/>
  <c r="E547" i="60"/>
  <c r="F547" i="60"/>
  <c r="K547" i="60" s="1"/>
  <c r="E548" i="60"/>
  <c r="F548" i="60"/>
  <c r="K548" i="60" s="1"/>
  <c r="E549" i="60"/>
  <c r="F549" i="60"/>
  <c r="K549" i="60" s="1"/>
  <c r="E550" i="60"/>
  <c r="F550" i="60"/>
  <c r="K550" i="60" s="1"/>
  <c r="E551" i="60"/>
  <c r="F551" i="60"/>
  <c r="K551" i="60" s="1"/>
  <c r="E552" i="60"/>
  <c r="F552" i="60"/>
  <c r="K552" i="60" s="1"/>
  <c r="E553" i="60"/>
  <c r="F553" i="60"/>
  <c r="K553" i="60" s="1"/>
  <c r="E554" i="60"/>
  <c r="F554" i="60"/>
  <c r="K554" i="60" s="1"/>
  <c r="E555" i="60"/>
  <c r="F555" i="60"/>
  <c r="K555" i="60" s="1"/>
  <c r="E556" i="60"/>
  <c r="F556" i="60"/>
  <c r="K556" i="60" s="1"/>
  <c r="E557" i="60"/>
  <c r="F557" i="60"/>
  <c r="K557" i="60" s="1"/>
  <c r="E558" i="60"/>
  <c r="F558" i="60"/>
  <c r="K558" i="60" s="1"/>
  <c r="E559" i="60"/>
  <c r="F559" i="60"/>
  <c r="K559" i="60" s="1"/>
  <c r="E560" i="60"/>
  <c r="F560" i="60"/>
  <c r="K560" i="60" s="1"/>
  <c r="E561" i="60"/>
  <c r="F561" i="60"/>
  <c r="K561" i="60" s="1"/>
  <c r="E564" i="60"/>
  <c r="F564" i="60"/>
  <c r="K564" i="60" s="1"/>
  <c r="E565" i="60"/>
  <c r="F565" i="60"/>
  <c r="K565" i="60" s="1"/>
  <c r="E566" i="60"/>
  <c r="F566" i="60"/>
  <c r="K566" i="60" s="1"/>
  <c r="E567" i="60"/>
  <c r="F567" i="60"/>
  <c r="K567" i="60" s="1"/>
  <c r="E568" i="60"/>
  <c r="F568" i="60"/>
  <c r="K568" i="60" s="1"/>
  <c r="E569" i="60"/>
  <c r="F569" i="60"/>
  <c r="K569" i="60" s="1"/>
  <c r="E570" i="60"/>
  <c r="F570" i="60"/>
  <c r="K570" i="60" s="1"/>
  <c r="E571" i="60"/>
  <c r="F571" i="60"/>
  <c r="K571" i="60" s="1"/>
  <c r="E572" i="60"/>
  <c r="F572" i="60"/>
  <c r="K572" i="60" s="1"/>
  <c r="E573" i="60"/>
  <c r="F573" i="60"/>
  <c r="K573" i="60" s="1"/>
  <c r="E574" i="60"/>
  <c r="F574" i="60"/>
  <c r="K574" i="60" s="1"/>
  <c r="E575" i="60"/>
  <c r="F575" i="60"/>
  <c r="K575" i="60" s="1"/>
  <c r="E576" i="60"/>
  <c r="F576" i="60"/>
  <c r="K576" i="60" s="1"/>
  <c r="E577" i="60"/>
  <c r="F577" i="60"/>
  <c r="K577" i="60" s="1"/>
  <c r="E578" i="60"/>
  <c r="F578" i="60"/>
  <c r="K578" i="60" s="1"/>
  <c r="E579" i="60"/>
  <c r="F579" i="60"/>
  <c r="K579" i="60" s="1"/>
  <c r="E580" i="60"/>
  <c r="F580" i="60"/>
  <c r="K580" i="60" s="1"/>
  <c r="E581" i="60"/>
  <c r="F581" i="60"/>
  <c r="K581" i="60" s="1"/>
  <c r="E582" i="60"/>
  <c r="F582" i="60"/>
  <c r="K582" i="60" s="1"/>
  <c r="E583" i="60"/>
  <c r="F583" i="60"/>
  <c r="K583" i="60" s="1"/>
  <c r="E584" i="60"/>
  <c r="F584" i="60"/>
  <c r="K584" i="60" s="1"/>
  <c r="E585" i="60"/>
  <c r="F585" i="60"/>
  <c r="K585" i="60" s="1"/>
  <c r="E586" i="60"/>
  <c r="F586" i="60"/>
  <c r="K586" i="60" s="1"/>
  <c r="E587" i="60"/>
  <c r="F587" i="60"/>
  <c r="K587" i="60" s="1"/>
  <c r="E588" i="60"/>
  <c r="F588" i="60"/>
  <c r="K588" i="60" s="1"/>
  <c r="E589" i="60"/>
  <c r="F589" i="60"/>
  <c r="E590" i="60"/>
  <c r="F590" i="60"/>
  <c r="K590" i="60" s="1"/>
  <c r="E591" i="60"/>
  <c r="F591" i="60"/>
  <c r="K591" i="60" s="1"/>
  <c r="E592" i="60"/>
  <c r="F592" i="60"/>
  <c r="K592" i="60" s="1"/>
  <c r="E593" i="60"/>
  <c r="F593" i="60"/>
  <c r="K593" i="60" s="1"/>
  <c r="E594" i="60"/>
  <c r="F594" i="60"/>
  <c r="K594" i="60" s="1"/>
  <c r="E595" i="60"/>
  <c r="F595" i="60"/>
  <c r="K595" i="60" s="1"/>
  <c r="K596" i="60"/>
  <c r="E10" i="56"/>
  <c r="F10" i="56"/>
  <c r="K10" i="56" s="1"/>
  <c r="E11" i="56"/>
  <c r="F11" i="56" s="1"/>
  <c r="K11" i="56" s="1"/>
  <c r="E12" i="56"/>
  <c r="F12" i="56"/>
  <c r="K12" i="56" s="1"/>
  <c r="E13" i="56"/>
  <c r="F13" i="56"/>
  <c r="K13" i="56" s="1"/>
  <c r="E14" i="56"/>
  <c r="F14" i="56"/>
  <c r="K14" i="56" s="1"/>
  <c r="E16" i="56"/>
  <c r="F16" i="56"/>
  <c r="E17" i="56"/>
  <c r="F17" i="56"/>
  <c r="K17" i="56" s="1"/>
  <c r="E19" i="56"/>
  <c r="F19" i="56"/>
  <c r="K19" i="56" s="1"/>
  <c r="E20" i="56"/>
  <c r="F20" i="56"/>
  <c r="K20" i="56" s="1"/>
  <c r="E21" i="56"/>
  <c r="F21" i="56"/>
  <c r="K21" i="56" s="1"/>
  <c r="E23" i="56"/>
  <c r="F23" i="56"/>
  <c r="K23" i="56" s="1"/>
  <c r="E24" i="56"/>
  <c r="F24" i="56"/>
  <c r="K24" i="56" s="1"/>
  <c r="E25" i="56"/>
  <c r="F25" i="56"/>
  <c r="K25" i="56" s="1"/>
  <c r="E26" i="56"/>
  <c r="F26" i="56"/>
  <c r="K26" i="56" s="1"/>
  <c r="E29" i="56"/>
  <c r="F29" i="56"/>
  <c r="E30" i="56"/>
  <c r="F30" i="56"/>
  <c r="K30" i="56" s="1"/>
  <c r="E31" i="56"/>
  <c r="F31" i="56"/>
  <c r="K31" i="56" s="1"/>
  <c r="E33" i="56"/>
  <c r="F33" i="56" s="1"/>
  <c r="K33" i="56" s="1"/>
  <c r="E34" i="56"/>
  <c r="F34" i="56"/>
  <c r="K34" i="56" s="1"/>
  <c r="E35" i="56"/>
  <c r="F35" i="56"/>
  <c r="K35" i="56" s="1"/>
  <c r="E36" i="56"/>
  <c r="F36" i="56"/>
  <c r="K36" i="56" s="1"/>
  <c r="E37" i="56"/>
  <c r="F37" i="56"/>
  <c r="K37" i="56" s="1"/>
  <c r="E38" i="56"/>
  <c r="F38" i="56"/>
  <c r="K38" i="56" s="1"/>
  <c r="E39" i="56"/>
  <c r="F39" i="56"/>
  <c r="K39" i="56" s="1"/>
  <c r="E40" i="56"/>
  <c r="F40" i="56"/>
  <c r="K40" i="56" s="1"/>
  <c r="E41" i="56"/>
  <c r="F41" i="56"/>
  <c r="K41" i="56" s="1"/>
  <c r="E42" i="56"/>
  <c r="F42" i="56"/>
  <c r="K42" i="56" s="1"/>
  <c r="E43" i="56"/>
  <c r="F43" i="56"/>
  <c r="K43" i="56" s="1"/>
  <c r="E44" i="56"/>
  <c r="F44" i="56"/>
  <c r="K44" i="56" s="1"/>
  <c r="E45" i="56"/>
  <c r="F45" i="56"/>
  <c r="K45" i="56" s="1"/>
  <c r="E46" i="56"/>
  <c r="F46" i="56"/>
  <c r="K46" i="56" s="1"/>
  <c r="E47" i="56"/>
  <c r="F47" i="56"/>
  <c r="K47" i="56" s="1"/>
  <c r="E48" i="56"/>
  <c r="F48" i="56"/>
  <c r="K48" i="56" s="1"/>
  <c r="E49" i="56"/>
  <c r="F49" i="56"/>
  <c r="K49" i="56" s="1"/>
  <c r="E50" i="56"/>
  <c r="F50" i="56"/>
  <c r="K50" i="56" s="1"/>
  <c r="E51" i="56"/>
  <c r="F51" i="56"/>
  <c r="K51" i="56" s="1"/>
  <c r="E52" i="56"/>
  <c r="F52" i="56"/>
  <c r="K52" i="56" s="1"/>
  <c r="E53" i="56"/>
  <c r="F53" i="56"/>
  <c r="K53" i="56" s="1"/>
  <c r="E54" i="56"/>
  <c r="F54" i="56"/>
  <c r="K54" i="56" s="1"/>
  <c r="E55" i="56"/>
  <c r="F55" i="56"/>
  <c r="K55" i="56" s="1"/>
  <c r="E56" i="56"/>
  <c r="F56" i="56"/>
  <c r="K56" i="56" s="1"/>
  <c r="E57" i="56"/>
  <c r="F57" i="56"/>
  <c r="K57" i="56" s="1"/>
  <c r="E58" i="56"/>
  <c r="F58" i="56"/>
  <c r="K58" i="56" s="1"/>
  <c r="E59" i="56"/>
  <c r="F59" i="56"/>
  <c r="K59" i="56" s="1"/>
  <c r="E60" i="56"/>
  <c r="F60" i="56"/>
  <c r="K60" i="56" s="1"/>
  <c r="E61" i="56"/>
  <c r="F61" i="56"/>
  <c r="K61" i="56" s="1"/>
  <c r="E62" i="56"/>
  <c r="F62" i="56"/>
  <c r="K62" i="56" s="1"/>
  <c r="E63" i="56"/>
  <c r="F63" i="56"/>
  <c r="K63" i="56" s="1"/>
  <c r="E64" i="56"/>
  <c r="F64" i="56"/>
  <c r="K64" i="56" s="1"/>
  <c r="E65" i="56"/>
  <c r="F65" i="56"/>
  <c r="K65" i="56" s="1"/>
  <c r="E66" i="56"/>
  <c r="F66" i="56"/>
  <c r="K66" i="56" s="1"/>
  <c r="E67" i="56"/>
  <c r="F67" i="56"/>
  <c r="K67" i="56" s="1"/>
  <c r="E68" i="56"/>
  <c r="F68" i="56"/>
  <c r="K68" i="56" s="1"/>
  <c r="E69" i="56"/>
  <c r="F69" i="56"/>
  <c r="K69" i="56" s="1"/>
  <c r="E70" i="56"/>
  <c r="F70" i="56"/>
  <c r="K70" i="56" s="1"/>
  <c r="E72" i="56"/>
  <c r="F72" i="56"/>
  <c r="K72" i="56" s="1"/>
  <c r="E73" i="56"/>
  <c r="F73" i="56"/>
  <c r="K73" i="56" s="1"/>
  <c r="E74" i="56"/>
  <c r="F74" i="56"/>
  <c r="K74" i="56" s="1"/>
  <c r="E75" i="56"/>
  <c r="F75" i="56"/>
  <c r="K75" i="56" s="1"/>
  <c r="E76" i="56"/>
  <c r="F76" i="56"/>
  <c r="K76" i="56" s="1"/>
  <c r="E77" i="56"/>
  <c r="F77" i="56"/>
  <c r="K77" i="56" s="1"/>
  <c r="E78" i="56"/>
  <c r="F78" i="56"/>
  <c r="K78" i="56" s="1"/>
  <c r="E79" i="56"/>
  <c r="F79" i="56"/>
  <c r="K79" i="56" s="1"/>
  <c r="E80" i="56"/>
  <c r="F80" i="56"/>
  <c r="K80" i="56" s="1"/>
  <c r="E81" i="56"/>
  <c r="F81" i="56"/>
  <c r="K81" i="56" s="1"/>
  <c r="E84" i="56"/>
  <c r="F84" i="56"/>
  <c r="K84" i="56" s="1"/>
  <c r="E85" i="56"/>
  <c r="F85" i="56"/>
  <c r="K85" i="56" s="1"/>
  <c r="E86" i="56"/>
  <c r="F86" i="56"/>
  <c r="K86" i="56" s="1"/>
  <c r="E87" i="56"/>
  <c r="F87" i="56"/>
  <c r="K87" i="56" s="1"/>
  <c r="E88" i="56"/>
  <c r="F88" i="56"/>
  <c r="K88" i="56" s="1"/>
  <c r="E89" i="56"/>
  <c r="F89" i="56"/>
  <c r="K89" i="56" s="1"/>
  <c r="E90" i="56"/>
  <c r="F90" i="56" s="1"/>
  <c r="K90" i="56" s="1"/>
  <c r="E91" i="56"/>
  <c r="F91" i="56"/>
  <c r="K91" i="56" s="1"/>
  <c r="E92" i="56"/>
  <c r="F92" i="56"/>
  <c r="K92" i="56" s="1"/>
  <c r="E93" i="56"/>
  <c r="F93" i="56"/>
  <c r="K93" i="56" s="1"/>
  <c r="E94" i="56"/>
  <c r="F94" i="56"/>
  <c r="K94" i="56" s="1"/>
  <c r="E95" i="56"/>
  <c r="F95" i="56" s="1"/>
  <c r="E96" i="56"/>
  <c r="F96" i="56" s="1"/>
  <c r="K96" i="56" s="1"/>
  <c r="E97" i="56"/>
  <c r="F97" i="56"/>
  <c r="K97" i="56" s="1"/>
  <c r="E98" i="56"/>
  <c r="F98" i="56"/>
  <c r="K98" i="56" s="1"/>
  <c r="E99" i="56"/>
  <c r="F99" i="56"/>
  <c r="K99" i="56" s="1"/>
  <c r="E100" i="56"/>
  <c r="F100" i="56"/>
  <c r="K100" i="56" s="1"/>
  <c r="E102" i="56"/>
  <c r="F102" i="56" s="1"/>
  <c r="K102" i="56" s="1"/>
  <c r="E103" i="56"/>
  <c r="F103" i="56" s="1"/>
  <c r="K103" i="56" s="1"/>
  <c r="E104" i="56"/>
  <c r="F104" i="56"/>
  <c r="K104" i="56" s="1"/>
  <c r="E105" i="56"/>
  <c r="F105" i="56"/>
  <c r="K105" i="56" s="1"/>
  <c r="E106" i="56"/>
  <c r="F106" i="56"/>
  <c r="K106" i="56" s="1"/>
  <c r="E107" i="56"/>
  <c r="F107" i="56"/>
  <c r="K107" i="56" s="1"/>
  <c r="E108" i="56"/>
  <c r="F108" i="56"/>
  <c r="K108" i="56" s="1"/>
  <c r="E109" i="56"/>
  <c r="F109" i="56"/>
  <c r="K109" i="56" s="1"/>
  <c r="E110" i="56"/>
  <c r="F110" i="56"/>
  <c r="K110" i="56" s="1"/>
  <c r="E111" i="56"/>
  <c r="F111" i="56"/>
  <c r="K111" i="56" s="1"/>
  <c r="E112" i="56"/>
  <c r="F112" i="56"/>
  <c r="K112" i="56" s="1"/>
  <c r="E113" i="56"/>
  <c r="F113" i="56"/>
  <c r="K113" i="56" s="1"/>
  <c r="E114" i="56"/>
  <c r="F114" i="56"/>
  <c r="K114" i="56" s="1"/>
  <c r="E115" i="56"/>
  <c r="F115" i="56"/>
  <c r="K115" i="56" s="1"/>
  <c r="E116" i="56"/>
  <c r="F116" i="56"/>
  <c r="K116" i="56" s="1"/>
  <c r="E117" i="56"/>
  <c r="F117" i="56"/>
  <c r="K117" i="56" s="1"/>
  <c r="E118" i="56"/>
  <c r="F118" i="56"/>
  <c r="K118" i="56" s="1"/>
  <c r="E119" i="56"/>
  <c r="F119" i="56"/>
  <c r="K119" i="56" s="1"/>
  <c r="E120" i="56"/>
  <c r="F120" i="56"/>
  <c r="K120" i="56" s="1"/>
  <c r="E121" i="56"/>
  <c r="F121" i="56"/>
  <c r="K121" i="56" s="1"/>
  <c r="E122" i="56"/>
  <c r="F122" i="56"/>
  <c r="K122" i="56" s="1"/>
  <c r="E123" i="56"/>
  <c r="F123" i="56"/>
  <c r="K123" i="56" s="1"/>
  <c r="E124" i="56"/>
  <c r="F124" i="56"/>
  <c r="K124" i="56" s="1"/>
  <c r="E125" i="56"/>
  <c r="F125" i="56"/>
  <c r="K125" i="56" s="1"/>
  <c r="E126" i="56"/>
  <c r="F126" i="56"/>
  <c r="K126" i="56" s="1"/>
  <c r="E127" i="56"/>
  <c r="F127" i="56"/>
  <c r="K127" i="56" s="1"/>
  <c r="E128" i="56"/>
  <c r="F128" i="56"/>
  <c r="K128" i="56" s="1"/>
  <c r="E129" i="56"/>
  <c r="F129" i="56"/>
  <c r="K129" i="56" s="1"/>
  <c r="E130" i="56"/>
  <c r="F130" i="56"/>
  <c r="K130" i="56" s="1"/>
  <c r="E131" i="56"/>
  <c r="F131" i="56"/>
  <c r="K131" i="56" s="1"/>
  <c r="E132" i="56"/>
  <c r="F132" i="56"/>
  <c r="K132" i="56" s="1"/>
  <c r="E133" i="56"/>
  <c r="F133" i="56"/>
  <c r="K133" i="56" s="1"/>
  <c r="E134" i="56"/>
  <c r="F134" i="56"/>
  <c r="K134" i="56" s="1"/>
  <c r="E135" i="56"/>
  <c r="F135" i="56"/>
  <c r="K135" i="56" s="1"/>
  <c r="E136" i="56"/>
  <c r="F136" i="56"/>
  <c r="K136" i="56" s="1"/>
  <c r="E137" i="56"/>
  <c r="F137" i="56"/>
  <c r="K137" i="56" s="1"/>
  <c r="E138" i="56"/>
  <c r="F138" i="56"/>
  <c r="K138" i="56" s="1"/>
  <c r="E139" i="56"/>
  <c r="F139" i="56"/>
  <c r="K139" i="56" s="1"/>
  <c r="E140" i="56"/>
  <c r="F140" i="56"/>
  <c r="K140" i="56" s="1"/>
  <c r="E141" i="56"/>
  <c r="F141" i="56"/>
  <c r="K141" i="56" s="1"/>
  <c r="E142" i="56"/>
  <c r="F142" i="56"/>
  <c r="K142" i="56" s="1"/>
  <c r="E143" i="56"/>
  <c r="F143" i="56"/>
  <c r="K143" i="56" s="1"/>
  <c r="E144" i="56"/>
  <c r="F144" i="56"/>
  <c r="K144" i="56" s="1"/>
  <c r="E145" i="56"/>
  <c r="F145" i="56"/>
  <c r="K145" i="56" s="1"/>
  <c r="E146" i="56"/>
  <c r="F146" i="56"/>
  <c r="K146" i="56" s="1"/>
  <c r="E147" i="56"/>
  <c r="F147" i="56"/>
  <c r="K147" i="56" s="1"/>
  <c r="E148" i="56"/>
  <c r="F148" i="56"/>
  <c r="K148" i="56" s="1"/>
  <c r="E149" i="56"/>
  <c r="F149" i="56"/>
  <c r="K149" i="56" s="1"/>
  <c r="E150" i="56"/>
  <c r="F150" i="56"/>
  <c r="K150" i="56" s="1"/>
  <c r="E151" i="56"/>
  <c r="F151" i="56"/>
  <c r="K151" i="56" s="1"/>
  <c r="E152" i="56"/>
  <c r="F152" i="56"/>
  <c r="K152" i="56" s="1"/>
  <c r="E153" i="56"/>
  <c r="F153" i="56"/>
  <c r="K153" i="56" s="1"/>
  <c r="E154" i="56"/>
  <c r="F154" i="56"/>
  <c r="K154" i="56" s="1"/>
  <c r="E155" i="56"/>
  <c r="F155" i="56"/>
  <c r="K155" i="56" s="1"/>
  <c r="E156" i="56"/>
  <c r="F156" i="56"/>
  <c r="K156" i="56" s="1"/>
  <c r="E157" i="56"/>
  <c r="F157" i="56"/>
  <c r="K157" i="56" s="1"/>
  <c r="E158" i="56"/>
  <c r="F158" i="56"/>
  <c r="K158" i="56" s="1"/>
  <c r="E159" i="56"/>
  <c r="F159" i="56"/>
  <c r="K159" i="56" s="1"/>
  <c r="E160" i="56"/>
  <c r="F160" i="56"/>
  <c r="K160" i="56" s="1"/>
  <c r="E161" i="56"/>
  <c r="F161" i="56"/>
  <c r="K161" i="56" s="1"/>
  <c r="E162" i="56"/>
  <c r="F162" i="56"/>
  <c r="K162" i="56" s="1"/>
  <c r="E163" i="56"/>
  <c r="F163" i="56"/>
  <c r="K163" i="56" s="1"/>
  <c r="E164" i="56"/>
  <c r="F164" i="56"/>
  <c r="K164" i="56" s="1"/>
  <c r="E165" i="56"/>
  <c r="F165" i="56"/>
  <c r="K165" i="56" s="1"/>
  <c r="E166" i="56"/>
  <c r="F166" i="56"/>
  <c r="K166" i="56" s="1"/>
  <c r="E167" i="56"/>
  <c r="F167" i="56"/>
  <c r="K167" i="56" s="1"/>
  <c r="E168" i="56"/>
  <c r="F168" i="56"/>
  <c r="K168" i="56" s="1"/>
  <c r="E169" i="56"/>
  <c r="F169" i="56"/>
  <c r="K169" i="56" s="1"/>
  <c r="E170" i="56"/>
  <c r="F170" i="56"/>
  <c r="K170" i="56" s="1"/>
  <c r="E171" i="56"/>
  <c r="F171" i="56"/>
  <c r="K171" i="56" s="1"/>
  <c r="E172" i="56"/>
  <c r="F172" i="56"/>
  <c r="K172" i="56" s="1"/>
  <c r="E173" i="56"/>
  <c r="F173" i="56"/>
  <c r="K173" i="56" s="1"/>
  <c r="E174" i="56"/>
  <c r="F174" i="56"/>
  <c r="K174" i="56" s="1"/>
  <c r="E175" i="56"/>
  <c r="F175" i="56"/>
  <c r="K175" i="56" s="1"/>
  <c r="E176" i="56"/>
  <c r="F176" i="56"/>
  <c r="K176" i="56" s="1"/>
  <c r="E177" i="56"/>
  <c r="F177" i="56"/>
  <c r="K177" i="56" s="1"/>
  <c r="E178" i="56"/>
  <c r="F178" i="56"/>
  <c r="K178" i="56" s="1"/>
  <c r="E179" i="56"/>
  <c r="F179" i="56"/>
  <c r="K179" i="56" s="1"/>
  <c r="E180" i="56"/>
  <c r="F180" i="56"/>
  <c r="E181" i="56"/>
  <c r="F181" i="56"/>
  <c r="E182" i="56"/>
  <c r="F182" i="56"/>
  <c r="E183" i="56"/>
  <c r="F183" i="56"/>
  <c r="E184" i="56"/>
  <c r="F184" i="56"/>
  <c r="E185" i="56"/>
  <c r="F185" i="56"/>
  <c r="E187" i="56"/>
  <c r="F187" i="56" s="1"/>
  <c r="K187" i="56" s="1"/>
  <c r="E188" i="56"/>
  <c r="F188" i="56"/>
  <c r="K188" i="56" s="1"/>
  <c r="E189" i="56"/>
  <c r="F189" i="56"/>
  <c r="E190" i="56"/>
  <c r="F190" i="56"/>
  <c r="K190" i="56" s="1"/>
  <c r="E191" i="56"/>
  <c r="F191" i="56"/>
  <c r="K191" i="56" s="1"/>
  <c r="E192" i="56"/>
  <c r="F192" i="56"/>
  <c r="K192" i="56" s="1"/>
  <c r="E193" i="56"/>
  <c r="F193" i="56"/>
  <c r="K193" i="56" s="1"/>
  <c r="E194" i="56"/>
  <c r="F194" i="56"/>
  <c r="K194" i="56" s="1"/>
  <c r="E195" i="56"/>
  <c r="F195" i="56"/>
  <c r="K195" i="56" s="1"/>
  <c r="E196" i="56"/>
  <c r="F196" i="56"/>
  <c r="K196" i="56" s="1"/>
  <c r="E197" i="56"/>
  <c r="F197" i="56"/>
  <c r="K197" i="56" s="1"/>
  <c r="E198" i="56"/>
  <c r="F198" i="56"/>
  <c r="K198" i="56" s="1"/>
  <c r="E199" i="56"/>
  <c r="F199" i="56" s="1"/>
  <c r="K199" i="56" s="1"/>
  <c r="E202" i="56"/>
  <c r="F202" i="56" s="1"/>
  <c r="K202" i="56" s="1"/>
  <c r="E203" i="56"/>
  <c r="F203" i="56"/>
  <c r="K203" i="56" s="1"/>
  <c r="E204" i="56"/>
  <c r="F204" i="56" s="1"/>
  <c r="K204" i="56" s="1"/>
  <c r="E205" i="56"/>
  <c r="F205" i="56" s="1"/>
  <c r="K205" i="56" s="1"/>
  <c r="E206" i="56"/>
  <c r="F206" i="56" s="1"/>
  <c r="K206" i="56" s="1"/>
  <c r="E207" i="56"/>
  <c r="F207" i="56"/>
  <c r="K207" i="56" s="1"/>
  <c r="E208" i="56"/>
  <c r="F208" i="56"/>
  <c r="K208" i="56" s="1"/>
  <c r="E209" i="56"/>
  <c r="F209" i="56"/>
  <c r="K209" i="56" s="1"/>
  <c r="E210" i="56"/>
  <c r="F210" i="56"/>
  <c r="K210" i="56" s="1"/>
  <c r="E211" i="56"/>
  <c r="F211" i="56"/>
  <c r="K211" i="56" s="1"/>
  <c r="E212" i="56"/>
  <c r="F212" i="56"/>
  <c r="K212" i="56" s="1"/>
  <c r="E213" i="56"/>
  <c r="F213" i="56"/>
  <c r="K213" i="56" s="1"/>
  <c r="E214" i="56"/>
  <c r="F214" i="56"/>
  <c r="K214" i="56" s="1"/>
  <c r="E215" i="56"/>
  <c r="F215" i="56"/>
  <c r="K215" i="56" s="1"/>
  <c r="E216" i="56"/>
  <c r="F216" i="56"/>
  <c r="K216" i="56" s="1"/>
  <c r="E217" i="56"/>
  <c r="F217" i="56"/>
  <c r="K217" i="56" s="1"/>
  <c r="E218" i="56"/>
  <c r="F218" i="56"/>
  <c r="K218" i="56" s="1"/>
  <c r="E219" i="56"/>
  <c r="F219" i="56"/>
  <c r="K219" i="56" s="1"/>
  <c r="E220" i="56"/>
  <c r="F220" i="56"/>
  <c r="K220" i="56" s="1"/>
  <c r="E221" i="56"/>
  <c r="F221" i="56"/>
  <c r="K221" i="56" s="1"/>
  <c r="E222" i="56"/>
  <c r="F222" i="56"/>
  <c r="K222" i="56" s="1"/>
  <c r="E223" i="56"/>
  <c r="F223" i="56"/>
  <c r="K223" i="56" s="1"/>
  <c r="E224" i="56"/>
  <c r="F224" i="56"/>
  <c r="K224" i="56" s="1"/>
  <c r="E225" i="56"/>
  <c r="F225" i="56"/>
  <c r="K225" i="56" s="1"/>
  <c r="E226" i="56"/>
  <c r="F226" i="56"/>
  <c r="K226" i="56" s="1"/>
  <c r="E227" i="56"/>
  <c r="F227" i="56"/>
  <c r="K227" i="56" s="1"/>
  <c r="E228" i="56"/>
  <c r="F228" i="56"/>
  <c r="K228" i="56" s="1"/>
  <c r="E230" i="56"/>
  <c r="F230" i="56"/>
  <c r="K230" i="56" s="1"/>
  <c r="E231" i="56"/>
  <c r="F231" i="56"/>
  <c r="K231" i="56" s="1"/>
  <c r="E232" i="56"/>
  <c r="F232" i="56"/>
  <c r="K232" i="56" s="1"/>
  <c r="E233" i="56"/>
  <c r="F233" i="56"/>
  <c r="K233" i="56" s="1"/>
  <c r="E235" i="56"/>
  <c r="F235" i="56"/>
  <c r="K235" i="56" s="1"/>
  <c r="E236" i="56"/>
  <c r="F236" i="56"/>
  <c r="K236" i="56" s="1"/>
  <c r="E237" i="56"/>
  <c r="F237" i="56"/>
  <c r="K237" i="56" s="1"/>
  <c r="E238" i="56"/>
  <c r="F238" i="56"/>
  <c r="K238" i="56" s="1"/>
  <c r="E239" i="56"/>
  <c r="F239" i="56"/>
  <c r="K239" i="56" s="1"/>
  <c r="E240" i="56"/>
  <c r="F240" i="56"/>
  <c r="K240" i="56" s="1"/>
  <c r="E241" i="56"/>
  <c r="F241" i="56"/>
  <c r="K241" i="56" s="1"/>
  <c r="E243" i="56"/>
  <c r="F243" i="56"/>
  <c r="K243" i="56" s="1"/>
  <c r="E244" i="56"/>
  <c r="F244" i="56"/>
  <c r="K244" i="56" s="1"/>
  <c r="E245" i="56"/>
  <c r="F245" i="56"/>
  <c r="K245" i="56" s="1"/>
  <c r="E246" i="56"/>
  <c r="F246" i="56"/>
  <c r="K246" i="56" s="1"/>
  <c r="E247" i="56"/>
  <c r="F247" i="56"/>
  <c r="K247" i="56" s="1"/>
  <c r="E248" i="56"/>
  <c r="F248" i="56"/>
  <c r="K248" i="56" s="1"/>
  <c r="E249" i="56"/>
  <c r="F249" i="56"/>
  <c r="K249" i="56" s="1"/>
  <c r="E250" i="56"/>
  <c r="F250" i="56"/>
  <c r="K250" i="56" s="1"/>
  <c r="E251" i="56"/>
  <c r="F251" i="56"/>
  <c r="K251" i="56" s="1"/>
  <c r="E252" i="56"/>
  <c r="F252" i="56"/>
  <c r="K252" i="56" s="1"/>
  <c r="E253" i="56"/>
  <c r="F253" i="56"/>
  <c r="K253" i="56" s="1"/>
  <c r="E254" i="56"/>
  <c r="F254" i="56"/>
  <c r="K254" i="56" s="1"/>
  <c r="E255" i="56"/>
  <c r="F255" i="56"/>
  <c r="K255" i="56" s="1"/>
  <c r="E256" i="56"/>
  <c r="F256" i="56"/>
  <c r="K256" i="56" s="1"/>
  <c r="E257" i="56"/>
  <c r="F257" i="56"/>
  <c r="K257" i="56" s="1"/>
  <c r="E258" i="56"/>
  <c r="F258" i="56"/>
  <c r="K258" i="56" s="1"/>
  <c r="E259" i="56"/>
  <c r="F259" i="56"/>
  <c r="K259" i="56" s="1"/>
  <c r="E260" i="56"/>
  <c r="F260" i="56"/>
  <c r="K260" i="56" s="1"/>
  <c r="E261" i="56"/>
  <c r="F261" i="56"/>
  <c r="K261" i="56" s="1"/>
  <c r="E262" i="56"/>
  <c r="F262" i="56"/>
  <c r="K262" i="56" s="1"/>
  <c r="E263" i="56"/>
  <c r="F263" i="56"/>
  <c r="K263" i="56" s="1"/>
  <c r="E264" i="56"/>
  <c r="F264" i="56"/>
  <c r="K264" i="56" s="1"/>
  <c r="E265" i="56"/>
  <c r="F265" i="56"/>
  <c r="K265" i="56" s="1"/>
  <c r="E268" i="56"/>
  <c r="F268" i="56"/>
  <c r="E269" i="56"/>
  <c r="F269" i="56" s="1"/>
  <c r="K269" i="56" s="1"/>
  <c r="E270" i="56"/>
  <c r="F270" i="56"/>
  <c r="K270" i="56" s="1"/>
  <c r="E271" i="56"/>
  <c r="F271" i="56"/>
  <c r="K271" i="56" s="1"/>
  <c r="E272" i="56"/>
  <c r="F272" i="56"/>
  <c r="K272" i="56" s="1"/>
  <c r="E273" i="56"/>
  <c r="F273" i="56"/>
  <c r="K273" i="56" s="1"/>
  <c r="E274" i="56"/>
  <c r="F274" i="56"/>
  <c r="K274" i="56" s="1"/>
  <c r="E275" i="56"/>
  <c r="F275" i="56"/>
  <c r="K275" i="56" s="1"/>
  <c r="E276" i="56"/>
  <c r="F276" i="56"/>
  <c r="K276" i="56" s="1"/>
  <c r="E277" i="56"/>
  <c r="F277" i="56"/>
  <c r="K277" i="56" s="1"/>
  <c r="E279" i="56"/>
  <c r="F279" i="56"/>
  <c r="E280" i="56"/>
  <c r="F280" i="56"/>
  <c r="K280" i="56" s="1"/>
  <c r="E281" i="56"/>
  <c r="F281" i="56"/>
  <c r="K281" i="56" s="1"/>
  <c r="E282" i="56"/>
  <c r="F282" i="56"/>
  <c r="K282" i="56" s="1"/>
  <c r="E283" i="56"/>
  <c r="F283" i="56"/>
  <c r="K283" i="56" s="1"/>
  <c r="E284" i="56"/>
  <c r="F284" i="56"/>
  <c r="K284" i="56" s="1"/>
  <c r="E285" i="56"/>
  <c r="F285" i="56"/>
  <c r="K285" i="56" s="1"/>
  <c r="E286" i="56"/>
  <c r="F286" i="56"/>
  <c r="K286" i="56" s="1"/>
  <c r="E287" i="56"/>
  <c r="F287" i="56"/>
  <c r="K287" i="56" s="1"/>
  <c r="E288" i="56"/>
  <c r="F288" i="56"/>
  <c r="K288" i="56" s="1"/>
  <c r="E289" i="56"/>
  <c r="F289" i="56"/>
  <c r="K289" i="56" s="1"/>
  <c r="E290" i="56"/>
  <c r="F290" i="56"/>
  <c r="K290" i="56" s="1"/>
  <c r="E292" i="56"/>
  <c r="F292" i="56"/>
  <c r="K292" i="56" s="1"/>
  <c r="E293" i="56"/>
  <c r="F293" i="56"/>
  <c r="K293" i="56" s="1"/>
  <c r="E294" i="56"/>
  <c r="F294" i="56" s="1"/>
  <c r="K294" i="56" s="1"/>
  <c r="E295" i="56"/>
  <c r="F295" i="56"/>
  <c r="K295" i="56" s="1"/>
  <c r="E296" i="56"/>
  <c r="F296" i="56"/>
  <c r="K296" i="56" s="1"/>
  <c r="E297" i="56"/>
  <c r="F297" i="56"/>
  <c r="K297" i="56" s="1"/>
  <c r="E298" i="56"/>
  <c r="F298" i="56"/>
  <c r="K298" i="56" s="1"/>
  <c r="E299" i="56"/>
  <c r="F299" i="56"/>
  <c r="K299" i="56" s="1"/>
  <c r="E300" i="56"/>
  <c r="F300" i="56"/>
  <c r="K300" i="56" s="1"/>
  <c r="E301" i="56"/>
  <c r="F301" i="56"/>
  <c r="K301" i="56" s="1"/>
  <c r="E302" i="56"/>
  <c r="F302" i="56"/>
  <c r="K302" i="56" s="1"/>
  <c r="E303" i="56"/>
  <c r="F303" i="56"/>
  <c r="K303" i="56" s="1"/>
  <c r="E304" i="56"/>
  <c r="F304" i="56"/>
  <c r="K304" i="56" s="1"/>
  <c r="E305" i="56"/>
  <c r="F305" i="56"/>
  <c r="K305" i="56" s="1"/>
  <c r="E306" i="56"/>
  <c r="F306" i="56"/>
  <c r="K306" i="56" s="1"/>
  <c r="E307" i="56"/>
  <c r="F307" i="56"/>
  <c r="K307" i="56" s="1"/>
  <c r="E308" i="56"/>
  <c r="F308" i="56"/>
  <c r="K308" i="56" s="1"/>
  <c r="E309" i="56"/>
  <c r="F309" i="56"/>
  <c r="K309" i="56" s="1"/>
  <c r="E310" i="56"/>
  <c r="F310" i="56"/>
  <c r="K310" i="56" s="1"/>
  <c r="E311" i="56"/>
  <c r="F311" i="56"/>
  <c r="K311" i="56" s="1"/>
  <c r="E312" i="56"/>
  <c r="F312" i="56"/>
  <c r="K312" i="56" s="1"/>
  <c r="E315" i="56"/>
  <c r="F315" i="56"/>
  <c r="K315" i="56" s="1"/>
  <c r="E316" i="56"/>
  <c r="F316" i="56"/>
  <c r="K316" i="56" s="1"/>
  <c r="E317" i="56"/>
  <c r="F317" i="56"/>
  <c r="K317" i="56" s="1"/>
  <c r="E319" i="56"/>
  <c r="F319" i="56"/>
  <c r="K319" i="56" s="1"/>
  <c r="E320" i="56"/>
  <c r="F320" i="56"/>
  <c r="K320" i="56" s="1"/>
  <c r="E321" i="56"/>
  <c r="F321" i="56"/>
  <c r="K321" i="56" s="1"/>
  <c r="E322" i="56"/>
  <c r="F322" i="56"/>
  <c r="K322" i="56" s="1"/>
  <c r="E323" i="56"/>
  <c r="F323" i="56"/>
  <c r="K323" i="56" s="1"/>
  <c r="E324" i="56"/>
  <c r="F324" i="56" s="1"/>
  <c r="K324" i="56" s="1"/>
  <c r="E325" i="56"/>
  <c r="F325" i="56"/>
  <c r="K325" i="56" s="1"/>
  <c r="E326" i="56"/>
  <c r="F326" i="56"/>
  <c r="K326" i="56" s="1"/>
  <c r="E327" i="56"/>
  <c r="F327" i="56"/>
  <c r="K327" i="56" s="1"/>
  <c r="E328" i="56"/>
  <c r="F328" i="56"/>
  <c r="K328" i="56" s="1"/>
  <c r="E329" i="56"/>
  <c r="F329" i="56"/>
  <c r="K329" i="56" s="1"/>
  <c r="E330" i="56"/>
  <c r="F330" i="56"/>
  <c r="K330" i="56" s="1"/>
  <c r="E333" i="56"/>
  <c r="F333" i="56"/>
  <c r="K333" i="56" s="1"/>
  <c r="E334" i="56"/>
  <c r="F334" i="56"/>
  <c r="K334" i="56" s="1"/>
  <c r="E335" i="56"/>
  <c r="F335" i="56"/>
  <c r="K335" i="56" s="1"/>
  <c r="E337" i="56"/>
  <c r="F337" i="56" s="1"/>
  <c r="K337" i="56" s="1"/>
  <c r="E338" i="56"/>
  <c r="F338" i="56"/>
  <c r="K338" i="56" s="1"/>
  <c r="E339" i="56"/>
  <c r="F339" i="56" s="1"/>
  <c r="K339" i="56" s="1"/>
  <c r="E341" i="56"/>
  <c r="F341" i="56"/>
  <c r="K341" i="56" s="1"/>
  <c r="E342" i="56"/>
  <c r="F342" i="56"/>
  <c r="K342" i="56" s="1"/>
  <c r="E343" i="56"/>
  <c r="F343" i="56"/>
  <c r="K343" i="56" s="1"/>
  <c r="E344" i="56"/>
  <c r="F344" i="56"/>
  <c r="K344" i="56" s="1"/>
  <c r="E345" i="56"/>
  <c r="F345" i="56"/>
  <c r="K345" i="56" s="1"/>
  <c r="E346" i="56"/>
  <c r="F346" i="56"/>
  <c r="K346" i="56" s="1"/>
  <c r="E347" i="56"/>
  <c r="F347" i="56"/>
  <c r="K347" i="56" s="1"/>
  <c r="E348" i="56"/>
  <c r="F348" i="56"/>
  <c r="K348" i="56" s="1"/>
  <c r="E349" i="56"/>
  <c r="F349" i="56"/>
  <c r="K349" i="56" s="1"/>
  <c r="E350" i="56"/>
  <c r="F350" i="56"/>
  <c r="K350" i="56" s="1"/>
  <c r="E351" i="56"/>
  <c r="F351" i="56"/>
  <c r="K351" i="56" s="1"/>
  <c r="E352" i="56"/>
  <c r="F352" i="56"/>
  <c r="K352" i="56" s="1"/>
  <c r="E353" i="56"/>
  <c r="F353" i="56"/>
  <c r="K353" i="56" s="1"/>
  <c r="E354" i="56"/>
  <c r="F354" i="56"/>
  <c r="K354" i="56" s="1"/>
  <c r="E355" i="56"/>
  <c r="F355" i="56"/>
  <c r="K355" i="56" s="1"/>
  <c r="E356" i="56"/>
  <c r="F356" i="56"/>
  <c r="K356" i="56" s="1"/>
  <c r="E358" i="56"/>
  <c r="F358" i="56"/>
  <c r="K358" i="56" s="1"/>
  <c r="E359" i="56"/>
  <c r="F359" i="56"/>
  <c r="K359" i="56" s="1"/>
  <c r="E360" i="56"/>
  <c r="F360" i="56"/>
  <c r="K360" i="56" s="1"/>
  <c r="E361" i="56"/>
  <c r="F361" i="56"/>
  <c r="K361" i="56" s="1"/>
  <c r="E363" i="56"/>
  <c r="F363" i="56"/>
  <c r="E364" i="56"/>
  <c r="F364" i="56"/>
  <c r="K364" i="56" s="1"/>
  <c r="E365" i="56"/>
  <c r="F365" i="56"/>
  <c r="K365" i="56" s="1"/>
  <c r="E366" i="56"/>
  <c r="F366" i="56"/>
  <c r="K366" i="56" s="1"/>
  <c r="E367" i="56"/>
  <c r="F367" i="56"/>
  <c r="K367" i="56" s="1"/>
  <c r="E368" i="56"/>
  <c r="F368" i="56"/>
  <c r="K368" i="56" s="1"/>
  <c r="E369" i="56"/>
  <c r="F369" i="56"/>
  <c r="K369" i="56" s="1"/>
  <c r="E371" i="56"/>
  <c r="F371" i="56"/>
  <c r="K371" i="56" s="1"/>
  <c r="E372" i="56"/>
  <c r="F372" i="56"/>
  <c r="K372" i="56" s="1"/>
  <c r="E373" i="56"/>
  <c r="F373" i="56"/>
  <c r="K373" i="56" s="1"/>
  <c r="E374" i="56"/>
  <c r="F374" i="56" s="1"/>
  <c r="K374" i="56" s="1"/>
  <c r="E375" i="56"/>
  <c r="F375" i="56"/>
  <c r="K375" i="56" s="1"/>
  <c r="E376" i="56"/>
  <c r="F376" i="56"/>
  <c r="K376" i="56" s="1"/>
  <c r="E377" i="56"/>
  <c r="F377" i="56"/>
  <c r="K377" i="56" s="1"/>
  <c r="E378" i="56"/>
  <c r="F378" i="56"/>
  <c r="K378" i="56" s="1"/>
  <c r="E379" i="56"/>
  <c r="F379" i="56"/>
  <c r="K379" i="56" s="1"/>
  <c r="E380" i="56"/>
  <c r="F380" i="56"/>
  <c r="K380" i="56" s="1"/>
  <c r="E381" i="56"/>
  <c r="F381" i="56"/>
  <c r="K381" i="56" s="1"/>
  <c r="E382" i="56"/>
  <c r="F382" i="56"/>
  <c r="K382" i="56" s="1"/>
  <c r="E383" i="56"/>
  <c r="F383" i="56"/>
  <c r="K383" i="56" s="1"/>
  <c r="E385" i="56"/>
  <c r="F385" i="56"/>
  <c r="E386" i="56"/>
  <c r="F386" i="56"/>
  <c r="K386" i="56" s="1"/>
  <c r="E388" i="56"/>
  <c r="F388" i="56"/>
  <c r="E389" i="56"/>
  <c r="F389" i="56"/>
  <c r="K389" i="56" s="1"/>
  <c r="E390" i="56"/>
  <c r="F390" i="56"/>
  <c r="K390" i="56" s="1"/>
  <c r="E391" i="56"/>
  <c r="F391" i="56"/>
  <c r="K391" i="56" s="1"/>
  <c r="E392" i="56"/>
  <c r="F392" i="56"/>
  <c r="K392" i="56" s="1"/>
  <c r="E393" i="56"/>
  <c r="F393" i="56"/>
  <c r="K393" i="56" s="1"/>
  <c r="E396" i="56"/>
  <c r="F396" i="56"/>
  <c r="K396" i="56" s="1"/>
  <c r="E397" i="56"/>
  <c r="F397" i="56"/>
  <c r="K397" i="56" s="1"/>
  <c r="E398" i="56"/>
  <c r="F398" i="56"/>
  <c r="K398" i="56" s="1"/>
  <c r="E399" i="56"/>
  <c r="F399" i="56"/>
  <c r="K399" i="56" s="1"/>
  <c r="E400" i="56"/>
  <c r="F400" i="56"/>
  <c r="K400" i="56" s="1"/>
  <c r="E401" i="56"/>
  <c r="F401" i="56"/>
  <c r="K401" i="56" s="1"/>
  <c r="E402" i="56"/>
  <c r="F402" i="56"/>
  <c r="K402" i="56" s="1"/>
  <c r="E403" i="56"/>
  <c r="F403" i="56"/>
  <c r="K403" i="56" s="1"/>
  <c r="E404" i="56"/>
  <c r="F404" i="56"/>
  <c r="K404" i="56" s="1"/>
  <c r="E405" i="56"/>
  <c r="F405" i="56"/>
  <c r="K405" i="56" s="1"/>
  <c r="E406" i="56"/>
  <c r="F406" i="56"/>
  <c r="K406" i="56" s="1"/>
  <c r="E407" i="56"/>
  <c r="F407" i="56"/>
  <c r="K407" i="56" s="1"/>
  <c r="E408" i="56"/>
  <c r="F408" i="56"/>
  <c r="K408" i="56" s="1"/>
  <c r="E409" i="56"/>
  <c r="F409" i="56"/>
  <c r="K409" i="56" s="1"/>
  <c r="E410" i="56"/>
  <c r="F410" i="56"/>
  <c r="K410" i="56" s="1"/>
  <c r="E411" i="56"/>
  <c r="F411" i="56"/>
  <c r="K411" i="56" s="1"/>
  <c r="E412" i="56"/>
  <c r="F412" i="56"/>
  <c r="K412" i="56" s="1"/>
  <c r="E413" i="56"/>
  <c r="F413" i="56" s="1"/>
  <c r="K413" i="56" s="1"/>
  <c r="E414" i="56"/>
  <c r="F414" i="56"/>
  <c r="K414" i="56" s="1"/>
  <c r="E415" i="56"/>
  <c r="F415" i="56"/>
  <c r="K415" i="56" s="1"/>
  <c r="E416" i="56"/>
  <c r="F416" i="56"/>
  <c r="K416" i="56" s="1"/>
  <c r="E417" i="56"/>
  <c r="F417" i="56"/>
  <c r="K417" i="56" s="1"/>
  <c r="E418" i="56"/>
  <c r="F418" i="56" s="1"/>
  <c r="K418" i="56" s="1"/>
  <c r="E419" i="56"/>
  <c r="F419" i="56"/>
  <c r="K419" i="56" s="1"/>
  <c r="E420" i="56"/>
  <c r="F420" i="56"/>
  <c r="K420" i="56" s="1"/>
  <c r="E422" i="56"/>
  <c r="F422" i="56" s="1"/>
  <c r="K422" i="56" s="1"/>
  <c r="E423" i="56"/>
  <c r="F423" i="56"/>
  <c r="K423" i="56" s="1"/>
  <c r="E424" i="56"/>
  <c r="F424" i="56"/>
  <c r="K424" i="56" s="1"/>
  <c r="E425" i="56"/>
  <c r="F425" i="56"/>
  <c r="K425" i="56" s="1"/>
  <c r="E426" i="56"/>
  <c r="F426" i="56"/>
  <c r="K426" i="56" s="1"/>
  <c r="E427" i="56"/>
  <c r="F427" i="56"/>
  <c r="K427" i="56" s="1"/>
  <c r="E428" i="56"/>
  <c r="F428" i="56"/>
  <c r="K428" i="56" s="1"/>
  <c r="E429" i="56"/>
  <c r="F429" i="56"/>
  <c r="K429" i="56" s="1"/>
  <c r="E430" i="56"/>
  <c r="F430" i="56"/>
  <c r="K430" i="56" s="1"/>
  <c r="E431" i="56"/>
  <c r="F431" i="56"/>
  <c r="K431" i="56" s="1"/>
  <c r="E432" i="56"/>
  <c r="F432" i="56"/>
  <c r="K432" i="56" s="1"/>
  <c r="E433" i="56"/>
  <c r="F433" i="56" s="1"/>
  <c r="K433" i="56" s="1"/>
  <c r="E434" i="56"/>
  <c r="F434" i="56" s="1"/>
  <c r="K434" i="56" s="1"/>
  <c r="E435" i="56"/>
  <c r="F435" i="56"/>
  <c r="K435" i="56" s="1"/>
  <c r="E436" i="56"/>
  <c r="F436" i="56"/>
  <c r="K436" i="56" s="1"/>
  <c r="E437" i="56"/>
  <c r="F437" i="56"/>
  <c r="K437" i="56" s="1"/>
  <c r="E438" i="56"/>
  <c r="F438" i="56"/>
  <c r="K438" i="56" s="1"/>
  <c r="F439" i="56"/>
  <c r="K439" i="56" s="1"/>
  <c r="F440" i="56"/>
  <c r="K440" i="56" s="1"/>
  <c r="E441" i="56"/>
  <c r="F441" i="56" s="1"/>
  <c r="K441" i="56" s="1"/>
  <c r="E442" i="56"/>
  <c r="F442" i="56"/>
  <c r="K442" i="56" s="1"/>
  <c r="E443" i="56"/>
  <c r="F443" i="56"/>
  <c r="K443" i="56" s="1"/>
  <c r="E445" i="56"/>
  <c r="F445" i="56"/>
  <c r="E446" i="56"/>
  <c r="F446" i="56" s="1"/>
  <c r="K446" i="56" s="1"/>
  <c r="E447" i="56"/>
  <c r="F447" i="56"/>
  <c r="K447" i="56" s="1"/>
  <c r="E448" i="56"/>
  <c r="F448" i="56"/>
  <c r="K448" i="56" s="1"/>
  <c r="E449" i="56"/>
  <c r="F449" i="56"/>
  <c r="K449" i="56" s="1"/>
  <c r="E450" i="56"/>
  <c r="F450" i="56"/>
  <c r="K450" i="56" s="1"/>
  <c r="E451" i="56"/>
  <c r="F451" i="56"/>
  <c r="K451" i="56" s="1"/>
  <c r="E452" i="56"/>
  <c r="F452" i="56"/>
  <c r="K452" i="56" s="1"/>
  <c r="E454" i="56"/>
  <c r="F454" i="56" s="1"/>
  <c r="E455" i="56"/>
  <c r="F455" i="56"/>
  <c r="K455" i="56" s="1"/>
  <c r="E456" i="56"/>
  <c r="F456" i="56"/>
  <c r="K456" i="56" s="1"/>
  <c r="E457" i="56"/>
  <c r="F457" i="56"/>
  <c r="K457" i="56" s="1"/>
  <c r="E459" i="56"/>
  <c r="F459" i="56"/>
  <c r="K459" i="56" s="1"/>
  <c r="E460" i="56"/>
  <c r="F460" i="56"/>
  <c r="K460" i="56" s="1"/>
  <c r="E461" i="56"/>
  <c r="F461" i="56"/>
  <c r="K461" i="56" s="1"/>
  <c r="E462" i="56"/>
  <c r="F462" i="56"/>
  <c r="K462" i="56" s="1"/>
  <c r="E463" i="56"/>
  <c r="F463" i="56"/>
  <c r="K463" i="56" s="1"/>
  <c r="E464" i="56"/>
  <c r="F464" i="56"/>
  <c r="K464" i="56" s="1"/>
  <c r="E465" i="56"/>
  <c r="F465" i="56"/>
  <c r="K465" i="56" s="1"/>
  <c r="E466" i="56"/>
  <c r="F466" i="56"/>
  <c r="K466" i="56" s="1"/>
  <c r="E467" i="56"/>
  <c r="F467" i="56"/>
  <c r="K467" i="56" s="1"/>
  <c r="E468" i="56"/>
  <c r="F468" i="56"/>
  <c r="K468" i="56" s="1"/>
  <c r="E469" i="56"/>
  <c r="F469" i="56"/>
  <c r="K469" i="56" s="1"/>
  <c r="E470" i="56"/>
  <c r="F470" i="56"/>
  <c r="K470" i="56" s="1"/>
  <c r="E471" i="56"/>
  <c r="F471" i="56"/>
  <c r="K471" i="56" s="1"/>
  <c r="E472" i="56"/>
  <c r="F472" i="56"/>
  <c r="K472" i="56" s="1"/>
  <c r="E473" i="56"/>
  <c r="F473" i="56" s="1"/>
  <c r="K473" i="56" s="1"/>
  <c r="E474" i="56"/>
  <c r="F474" i="56"/>
  <c r="K474" i="56" s="1"/>
  <c r="E475" i="56"/>
  <c r="F475" i="56"/>
  <c r="K475" i="56" s="1"/>
  <c r="E476" i="56"/>
  <c r="F476" i="56"/>
  <c r="K476" i="56" s="1"/>
  <c r="E477" i="56"/>
  <c r="F477" i="56"/>
  <c r="K477" i="56" s="1"/>
  <c r="E478" i="56"/>
  <c r="F478" i="56"/>
  <c r="K478" i="56" s="1"/>
  <c r="E479" i="56"/>
  <c r="F479" i="56"/>
  <c r="K479" i="56" s="1"/>
  <c r="E480" i="56"/>
  <c r="F480" i="56"/>
  <c r="K480" i="56" s="1"/>
  <c r="E481" i="56"/>
  <c r="F481" i="56"/>
  <c r="K481" i="56" s="1"/>
  <c r="E482" i="56"/>
  <c r="F482" i="56"/>
  <c r="K482" i="56" s="1"/>
  <c r="E483" i="56"/>
  <c r="F483" i="56"/>
  <c r="K483" i="56" s="1"/>
  <c r="E484" i="56"/>
  <c r="F484" i="56"/>
  <c r="K484" i="56" s="1"/>
  <c r="E485" i="56"/>
  <c r="F485" i="56"/>
  <c r="K485" i="56" s="1"/>
  <c r="E486" i="56"/>
  <c r="F486" i="56"/>
  <c r="K486" i="56" s="1"/>
  <c r="E487" i="56"/>
  <c r="F487" i="56"/>
  <c r="K487" i="56" s="1"/>
  <c r="E488" i="56"/>
  <c r="F488" i="56"/>
  <c r="K488" i="56" s="1"/>
  <c r="E491" i="56"/>
  <c r="F491" i="56" s="1"/>
  <c r="K491" i="56" s="1"/>
  <c r="E492" i="56"/>
  <c r="F492" i="56"/>
  <c r="K492" i="56" s="1"/>
  <c r="E493" i="56"/>
  <c r="F493" i="56" s="1"/>
  <c r="K493" i="56" s="1"/>
  <c r="E494" i="56"/>
  <c r="F494" i="56" s="1"/>
  <c r="K494" i="56" s="1"/>
  <c r="E495" i="56"/>
  <c r="F495" i="56"/>
  <c r="K495" i="56" s="1"/>
  <c r="E496" i="56"/>
  <c r="F496" i="56"/>
  <c r="K496" i="56" s="1"/>
  <c r="E497" i="56"/>
  <c r="F497" i="56"/>
  <c r="K497" i="56" s="1"/>
  <c r="E498" i="56"/>
  <c r="F498" i="56"/>
  <c r="K498" i="56" s="1"/>
  <c r="E499" i="56"/>
  <c r="F499" i="56"/>
  <c r="K499" i="56" s="1"/>
  <c r="E500" i="56"/>
  <c r="F500" i="56"/>
  <c r="K500" i="56" s="1"/>
  <c r="E501" i="56"/>
  <c r="F501" i="56"/>
  <c r="K501" i="56" s="1"/>
  <c r="E502" i="56"/>
  <c r="F502" i="56"/>
  <c r="K502" i="56" s="1"/>
  <c r="E503" i="56"/>
  <c r="F503" i="56"/>
  <c r="K503" i="56" s="1"/>
  <c r="E504" i="56"/>
  <c r="F504" i="56"/>
  <c r="K504" i="56" s="1"/>
  <c r="E505" i="56"/>
  <c r="F505" i="56"/>
  <c r="K505" i="56" s="1"/>
  <c r="E506" i="56"/>
  <c r="F506" i="56"/>
  <c r="K506" i="56" s="1"/>
  <c r="E507" i="56"/>
  <c r="F507" i="56"/>
  <c r="K507" i="56" s="1"/>
  <c r="E508" i="56"/>
  <c r="F508" i="56"/>
  <c r="K508" i="56" s="1"/>
  <c r="E509" i="56"/>
  <c r="F509" i="56"/>
  <c r="K509" i="56" s="1"/>
  <c r="E510" i="56"/>
  <c r="F510" i="56"/>
  <c r="K510" i="56" s="1"/>
  <c r="E511" i="56"/>
  <c r="F511" i="56"/>
  <c r="K511" i="56" s="1"/>
  <c r="E512" i="56"/>
  <c r="F512" i="56"/>
  <c r="K512" i="56" s="1"/>
  <c r="E513" i="56"/>
  <c r="F513" i="56"/>
  <c r="K513" i="56" s="1"/>
  <c r="E514" i="56"/>
  <c r="F514" i="56"/>
  <c r="K514" i="56" s="1"/>
  <c r="E516" i="56"/>
  <c r="F516" i="56" s="1"/>
  <c r="E517" i="56"/>
  <c r="F517" i="56" s="1"/>
  <c r="K517" i="56" s="1"/>
  <c r="E518" i="56"/>
  <c r="F518" i="56"/>
  <c r="K518" i="56" s="1"/>
  <c r="E519" i="56"/>
  <c r="F519" i="56"/>
  <c r="K519" i="56" s="1"/>
  <c r="E520" i="56"/>
  <c r="F520" i="56"/>
  <c r="K520" i="56" s="1"/>
  <c r="E521" i="56"/>
  <c r="F521" i="56"/>
  <c r="K521" i="56" s="1"/>
  <c r="E522" i="56"/>
  <c r="F522" i="56"/>
  <c r="K522" i="56" s="1"/>
  <c r="E523" i="56"/>
  <c r="F523" i="56"/>
  <c r="K523" i="56" s="1"/>
  <c r="E524" i="56"/>
  <c r="F524" i="56"/>
  <c r="K524" i="56" s="1"/>
  <c r="E525" i="56"/>
  <c r="F525" i="56"/>
  <c r="K525" i="56" s="1"/>
  <c r="E526" i="56"/>
  <c r="F526" i="56"/>
  <c r="K526" i="56" s="1"/>
  <c r="E527" i="56"/>
  <c r="F527" i="56"/>
  <c r="K527" i="56" s="1"/>
  <c r="E528" i="56"/>
  <c r="F528" i="56"/>
  <c r="K528" i="56" s="1"/>
  <c r="E529" i="56"/>
  <c r="F529" i="56"/>
  <c r="K529" i="56" s="1"/>
  <c r="E530" i="56"/>
  <c r="F530" i="56"/>
  <c r="K530" i="56" s="1"/>
  <c r="E532" i="56"/>
  <c r="F532" i="56"/>
  <c r="K532" i="56" s="1"/>
  <c r="E533" i="56"/>
  <c r="F533" i="56"/>
  <c r="K533" i="56" s="1"/>
  <c r="E534" i="56"/>
  <c r="F534" i="56"/>
  <c r="K534" i="56" s="1"/>
  <c r="E535" i="56"/>
  <c r="F535" i="56"/>
  <c r="K535" i="56" s="1"/>
  <c r="E536" i="56"/>
  <c r="F536" i="56"/>
  <c r="K536" i="56" s="1"/>
  <c r="E537" i="56"/>
  <c r="F537" i="56"/>
  <c r="K537" i="56" s="1"/>
  <c r="E538" i="56"/>
  <c r="F538" i="56"/>
  <c r="K538" i="56" s="1"/>
  <c r="E539" i="56"/>
  <c r="F539" i="56"/>
  <c r="K539" i="56" s="1"/>
  <c r="E540" i="56"/>
  <c r="F540" i="56"/>
  <c r="K540" i="56" s="1"/>
  <c r="E541" i="56"/>
  <c r="F541" i="56"/>
  <c r="K541" i="56" s="1"/>
  <c r="E542" i="56"/>
  <c r="F542" i="56"/>
  <c r="K542" i="56" s="1"/>
  <c r="E543" i="56"/>
  <c r="F543" i="56"/>
  <c r="K543" i="56" s="1"/>
  <c r="E544" i="56"/>
  <c r="F544" i="56"/>
  <c r="K544" i="56" s="1"/>
  <c r="E545" i="56"/>
  <c r="F545" i="56"/>
  <c r="K545" i="56" s="1"/>
  <c r="E546" i="56"/>
  <c r="F546" i="56"/>
  <c r="K546" i="56" s="1"/>
  <c r="E547" i="56"/>
  <c r="F547" i="56"/>
  <c r="K547" i="56" s="1"/>
  <c r="E548" i="56"/>
  <c r="F548" i="56"/>
  <c r="K548" i="56" s="1"/>
  <c r="E549" i="56"/>
  <c r="F549" i="56"/>
  <c r="K549" i="56" s="1"/>
  <c r="E550" i="56"/>
  <c r="F550" i="56"/>
  <c r="K550" i="56" s="1"/>
  <c r="E551" i="56"/>
  <c r="F551" i="56"/>
  <c r="K551" i="56" s="1"/>
  <c r="E552" i="56"/>
  <c r="F552" i="56"/>
  <c r="K552" i="56" s="1"/>
  <c r="E553" i="56"/>
  <c r="F553" i="56"/>
  <c r="K553" i="56" s="1"/>
  <c r="E554" i="56"/>
  <c r="F554" i="56"/>
  <c r="K554" i="56" s="1"/>
  <c r="E555" i="56"/>
  <c r="F555" i="56"/>
  <c r="K555" i="56" s="1"/>
  <c r="E556" i="56"/>
  <c r="F556" i="56"/>
  <c r="K556" i="56" s="1"/>
  <c r="E557" i="56"/>
  <c r="F557" i="56"/>
  <c r="K557" i="56" s="1"/>
  <c r="E558" i="56"/>
  <c r="F558" i="56"/>
  <c r="K558" i="56" s="1"/>
  <c r="E559" i="56"/>
  <c r="F559" i="56"/>
  <c r="K559" i="56" s="1"/>
  <c r="E560" i="56"/>
  <c r="F560" i="56"/>
  <c r="K560" i="56" s="1"/>
  <c r="E561" i="56"/>
  <c r="F561" i="56"/>
  <c r="K561" i="56" s="1"/>
  <c r="E564" i="56"/>
  <c r="F564" i="56"/>
  <c r="K564" i="56" s="1"/>
  <c r="E565" i="56"/>
  <c r="F565" i="56"/>
  <c r="K565" i="56" s="1"/>
  <c r="E566" i="56"/>
  <c r="F566" i="56"/>
  <c r="K566" i="56" s="1"/>
  <c r="E567" i="56"/>
  <c r="F567" i="56"/>
  <c r="K567" i="56" s="1"/>
  <c r="E568" i="56"/>
  <c r="F568" i="56"/>
  <c r="K568" i="56" s="1"/>
  <c r="E569" i="56"/>
  <c r="F569" i="56"/>
  <c r="K569" i="56" s="1"/>
  <c r="E570" i="56"/>
  <c r="F570" i="56"/>
  <c r="K570" i="56" s="1"/>
  <c r="E571" i="56"/>
  <c r="F571" i="56"/>
  <c r="K571" i="56" s="1"/>
  <c r="E572" i="56"/>
  <c r="F572" i="56"/>
  <c r="K572" i="56" s="1"/>
  <c r="E573" i="56"/>
  <c r="F573" i="56"/>
  <c r="K573" i="56" s="1"/>
  <c r="E574" i="56"/>
  <c r="F574" i="56"/>
  <c r="K574" i="56" s="1"/>
  <c r="E575" i="56"/>
  <c r="F575" i="56"/>
  <c r="K575" i="56" s="1"/>
  <c r="E576" i="56"/>
  <c r="F576" i="56"/>
  <c r="K576" i="56" s="1"/>
  <c r="E577" i="56"/>
  <c r="F577" i="56"/>
  <c r="K577" i="56" s="1"/>
  <c r="E578" i="56"/>
  <c r="F578" i="56"/>
  <c r="K578" i="56" s="1"/>
  <c r="E579" i="56"/>
  <c r="F579" i="56"/>
  <c r="K579" i="56" s="1"/>
  <c r="E580" i="56"/>
  <c r="F580" i="56"/>
  <c r="K580" i="56" s="1"/>
  <c r="E581" i="56"/>
  <c r="F581" i="56"/>
  <c r="K581" i="56" s="1"/>
  <c r="E582" i="56"/>
  <c r="F582" i="56"/>
  <c r="K582" i="56" s="1"/>
  <c r="E583" i="56"/>
  <c r="F583" i="56"/>
  <c r="K583" i="56" s="1"/>
  <c r="E584" i="56"/>
  <c r="F584" i="56"/>
  <c r="K584" i="56" s="1"/>
  <c r="E585" i="56"/>
  <c r="F585" i="56"/>
  <c r="K585" i="56" s="1"/>
  <c r="E586" i="56"/>
  <c r="F586" i="56"/>
  <c r="K586" i="56" s="1"/>
  <c r="E587" i="56"/>
  <c r="F587" i="56"/>
  <c r="K587" i="56" s="1"/>
  <c r="E588" i="56"/>
  <c r="F588" i="56"/>
  <c r="K588" i="56" s="1"/>
  <c r="E589" i="56"/>
  <c r="F589" i="56"/>
  <c r="K589" i="56" s="1"/>
  <c r="E590" i="56"/>
  <c r="F590" i="56"/>
  <c r="K590" i="56" s="1"/>
  <c r="E591" i="56"/>
  <c r="F591" i="56"/>
  <c r="K591" i="56" s="1"/>
  <c r="E592" i="56"/>
  <c r="F592" i="56"/>
  <c r="K592" i="56" s="1"/>
  <c r="E593" i="56"/>
  <c r="F593" i="56"/>
  <c r="K593" i="56" s="1"/>
  <c r="E594" i="56"/>
  <c r="F594" i="56"/>
  <c r="K594" i="56" s="1"/>
  <c r="E595" i="56"/>
  <c r="F595" i="56"/>
  <c r="K595" i="56" s="1"/>
  <c r="K596" i="56"/>
  <c r="E10" i="57"/>
  <c r="F10" i="57"/>
  <c r="E11" i="57"/>
  <c r="F11" i="57"/>
  <c r="E12" i="57"/>
  <c r="F12" i="57"/>
  <c r="K12" i="57" s="1"/>
  <c r="E13" i="57"/>
  <c r="F13" i="57"/>
  <c r="K13" i="57" s="1"/>
  <c r="E14" i="57"/>
  <c r="F14" i="57"/>
  <c r="K14" i="57" s="1"/>
  <c r="E16" i="57"/>
  <c r="F16" i="57"/>
  <c r="E17" i="57"/>
  <c r="F17" i="57"/>
  <c r="K17" i="57" s="1"/>
  <c r="E19" i="57"/>
  <c r="F19" i="57"/>
  <c r="K19" i="57" s="1"/>
  <c r="E20" i="57"/>
  <c r="F20" i="57"/>
  <c r="K20" i="57" s="1"/>
  <c r="E21" i="57"/>
  <c r="F21" i="57"/>
  <c r="K21" i="57" s="1"/>
  <c r="E23" i="57"/>
  <c r="F23" i="57"/>
  <c r="K23" i="57" s="1"/>
  <c r="E24" i="57"/>
  <c r="F24" i="57"/>
  <c r="K24" i="57" s="1"/>
  <c r="E25" i="57"/>
  <c r="F25" i="57"/>
  <c r="K25" i="57" s="1"/>
  <c r="E26" i="57"/>
  <c r="F26" i="57"/>
  <c r="K26" i="57" s="1"/>
  <c r="E29" i="57"/>
  <c r="F29" i="57"/>
  <c r="K29" i="57" s="1"/>
  <c r="E30" i="57"/>
  <c r="F30" i="57"/>
  <c r="K30" i="57" s="1"/>
  <c r="E31" i="57"/>
  <c r="F31" i="57"/>
  <c r="K31" i="57" s="1"/>
  <c r="E33" i="57"/>
  <c r="F33" i="57" s="1"/>
  <c r="K33" i="57" s="1"/>
  <c r="E34" i="57"/>
  <c r="F34" i="57"/>
  <c r="K34" i="57" s="1"/>
  <c r="E35" i="57"/>
  <c r="F35" i="57"/>
  <c r="K35" i="57" s="1"/>
  <c r="E36" i="57"/>
  <c r="F36" i="57"/>
  <c r="K36" i="57" s="1"/>
  <c r="E37" i="57"/>
  <c r="F37" i="57"/>
  <c r="K37" i="57" s="1"/>
  <c r="E38" i="57"/>
  <c r="F38" i="57"/>
  <c r="K38" i="57" s="1"/>
  <c r="E39" i="57"/>
  <c r="F39" i="57"/>
  <c r="K39" i="57" s="1"/>
  <c r="E40" i="57"/>
  <c r="F40" i="57"/>
  <c r="K40" i="57" s="1"/>
  <c r="E41" i="57"/>
  <c r="F41" i="57"/>
  <c r="K41" i="57" s="1"/>
  <c r="E42" i="57"/>
  <c r="F42" i="57"/>
  <c r="K42" i="57" s="1"/>
  <c r="E43" i="57"/>
  <c r="F43" i="57"/>
  <c r="K43" i="57" s="1"/>
  <c r="E44" i="57"/>
  <c r="F44" i="57"/>
  <c r="K44" i="57" s="1"/>
  <c r="E45" i="57"/>
  <c r="F45" i="57"/>
  <c r="K45" i="57" s="1"/>
  <c r="E46" i="57"/>
  <c r="F46" i="57"/>
  <c r="K46" i="57" s="1"/>
  <c r="E47" i="57"/>
  <c r="F47" i="57"/>
  <c r="K47" i="57" s="1"/>
  <c r="E48" i="57"/>
  <c r="F48" i="57"/>
  <c r="K48" i="57" s="1"/>
  <c r="E49" i="57"/>
  <c r="F49" i="57"/>
  <c r="K49" i="57" s="1"/>
  <c r="E50" i="57"/>
  <c r="F50" i="57"/>
  <c r="K50" i="57" s="1"/>
  <c r="E51" i="57"/>
  <c r="F51" i="57"/>
  <c r="K51" i="57" s="1"/>
  <c r="E52" i="57"/>
  <c r="F52" i="57"/>
  <c r="K52" i="57" s="1"/>
  <c r="E53" i="57"/>
  <c r="F53" i="57"/>
  <c r="K53" i="57" s="1"/>
  <c r="E54" i="57"/>
  <c r="F54" i="57"/>
  <c r="K54" i="57" s="1"/>
  <c r="E55" i="57"/>
  <c r="F55" i="57"/>
  <c r="K55" i="57" s="1"/>
  <c r="E56" i="57"/>
  <c r="F56" i="57"/>
  <c r="K56" i="57" s="1"/>
  <c r="E57" i="57"/>
  <c r="F57" i="57"/>
  <c r="K57" i="57" s="1"/>
  <c r="E58" i="57"/>
  <c r="F58" i="57"/>
  <c r="K58" i="57" s="1"/>
  <c r="E59" i="57"/>
  <c r="F59" i="57"/>
  <c r="K59" i="57" s="1"/>
  <c r="E60" i="57"/>
  <c r="F60" i="57"/>
  <c r="K60" i="57" s="1"/>
  <c r="E61" i="57"/>
  <c r="F61" i="57"/>
  <c r="K61" i="57" s="1"/>
  <c r="E62" i="57"/>
  <c r="F62" i="57"/>
  <c r="K62" i="57" s="1"/>
  <c r="E63" i="57"/>
  <c r="F63" i="57"/>
  <c r="K63" i="57" s="1"/>
  <c r="E64" i="57"/>
  <c r="F64" i="57"/>
  <c r="K64" i="57" s="1"/>
  <c r="E65" i="57"/>
  <c r="F65" i="57"/>
  <c r="K65" i="57" s="1"/>
  <c r="E66" i="57"/>
  <c r="F66" i="57"/>
  <c r="K66" i="57" s="1"/>
  <c r="E67" i="57"/>
  <c r="F67" i="57"/>
  <c r="K67" i="57" s="1"/>
  <c r="E68" i="57"/>
  <c r="F68" i="57"/>
  <c r="K68" i="57" s="1"/>
  <c r="E69" i="57"/>
  <c r="F69" i="57"/>
  <c r="K69" i="57" s="1"/>
  <c r="E70" i="57"/>
  <c r="F70" i="57"/>
  <c r="K70" i="57" s="1"/>
  <c r="E72" i="57"/>
  <c r="F72" i="57"/>
  <c r="K72" i="57" s="1"/>
  <c r="E73" i="57"/>
  <c r="F73" i="57"/>
  <c r="K73" i="57" s="1"/>
  <c r="E74" i="57"/>
  <c r="F74" i="57"/>
  <c r="K74" i="57" s="1"/>
  <c r="E75" i="57"/>
  <c r="F75" i="57"/>
  <c r="K75" i="57" s="1"/>
  <c r="E76" i="57"/>
  <c r="F76" i="57"/>
  <c r="K76" i="57" s="1"/>
  <c r="E77" i="57"/>
  <c r="F77" i="57"/>
  <c r="K77" i="57" s="1"/>
  <c r="E78" i="57"/>
  <c r="F78" i="57"/>
  <c r="K78" i="57" s="1"/>
  <c r="E79" i="57"/>
  <c r="F79" i="57"/>
  <c r="K79" i="57" s="1"/>
  <c r="E80" i="57"/>
  <c r="F80" i="57"/>
  <c r="K80" i="57" s="1"/>
  <c r="E81" i="57"/>
  <c r="F81" i="57"/>
  <c r="K81" i="57" s="1"/>
  <c r="E84" i="57"/>
  <c r="F84" i="57"/>
  <c r="K84" i="57" s="1"/>
  <c r="E85" i="57"/>
  <c r="F85" i="57"/>
  <c r="K85" i="57" s="1"/>
  <c r="E86" i="57"/>
  <c r="F86" i="57"/>
  <c r="K86" i="57" s="1"/>
  <c r="E87" i="57"/>
  <c r="F87" i="57"/>
  <c r="K87" i="57" s="1"/>
  <c r="E88" i="57"/>
  <c r="F88" i="57"/>
  <c r="K88" i="57" s="1"/>
  <c r="E89" i="57"/>
  <c r="F89" i="57"/>
  <c r="K89" i="57" s="1"/>
  <c r="E90" i="57"/>
  <c r="F90" i="57" s="1"/>
  <c r="K90" i="57" s="1"/>
  <c r="E91" i="57"/>
  <c r="F91" i="57"/>
  <c r="K91" i="57" s="1"/>
  <c r="E92" i="57"/>
  <c r="F92" i="57"/>
  <c r="K92" i="57" s="1"/>
  <c r="E93" i="57"/>
  <c r="F93" i="57"/>
  <c r="K93" i="57" s="1"/>
  <c r="E94" i="57"/>
  <c r="F94" i="57"/>
  <c r="K94" i="57" s="1"/>
  <c r="E95" i="57"/>
  <c r="F95" i="57" s="1"/>
  <c r="K95" i="57" s="1"/>
  <c r="E96" i="57"/>
  <c r="F96" i="57" s="1"/>
  <c r="K96" i="57" s="1"/>
  <c r="E97" i="57"/>
  <c r="F97" i="57"/>
  <c r="K97" i="57" s="1"/>
  <c r="E98" i="57"/>
  <c r="F98" i="57"/>
  <c r="K98" i="57" s="1"/>
  <c r="E99" i="57"/>
  <c r="F99" i="57"/>
  <c r="K99" i="57" s="1"/>
  <c r="E100" i="57"/>
  <c r="F100" i="57"/>
  <c r="K100" i="57" s="1"/>
  <c r="E102" i="57"/>
  <c r="F102" i="57" s="1"/>
  <c r="K102" i="57" s="1"/>
  <c r="E103" i="57"/>
  <c r="F103" i="57" s="1"/>
  <c r="K103" i="57" s="1"/>
  <c r="E104" i="57"/>
  <c r="F104" i="57"/>
  <c r="K104" i="57" s="1"/>
  <c r="E105" i="57"/>
  <c r="F105" i="57"/>
  <c r="K105" i="57" s="1"/>
  <c r="E106" i="57"/>
  <c r="F106" i="57"/>
  <c r="K106" i="57" s="1"/>
  <c r="E107" i="57"/>
  <c r="F107" i="57"/>
  <c r="K107" i="57" s="1"/>
  <c r="E108" i="57"/>
  <c r="F108" i="57"/>
  <c r="K108" i="57" s="1"/>
  <c r="E109" i="57"/>
  <c r="F109" i="57"/>
  <c r="K109" i="57" s="1"/>
  <c r="E110" i="57"/>
  <c r="F110" i="57"/>
  <c r="K110" i="57" s="1"/>
  <c r="E111" i="57"/>
  <c r="F111" i="57"/>
  <c r="K111" i="57" s="1"/>
  <c r="E112" i="57"/>
  <c r="F112" i="57"/>
  <c r="K112" i="57" s="1"/>
  <c r="E113" i="57"/>
  <c r="F113" i="57"/>
  <c r="K113" i="57" s="1"/>
  <c r="E114" i="57"/>
  <c r="F114" i="57"/>
  <c r="K114" i="57" s="1"/>
  <c r="E115" i="57"/>
  <c r="F115" i="57"/>
  <c r="K115" i="57" s="1"/>
  <c r="E116" i="57"/>
  <c r="F116" i="57"/>
  <c r="K116" i="57" s="1"/>
  <c r="E117" i="57"/>
  <c r="F117" i="57"/>
  <c r="K117" i="57" s="1"/>
  <c r="E118" i="57"/>
  <c r="F118" i="57"/>
  <c r="K118" i="57" s="1"/>
  <c r="E119" i="57"/>
  <c r="F119" i="57"/>
  <c r="K119" i="57" s="1"/>
  <c r="E120" i="57"/>
  <c r="F120" i="57"/>
  <c r="K120" i="57" s="1"/>
  <c r="E121" i="57"/>
  <c r="F121" i="57"/>
  <c r="K121" i="57" s="1"/>
  <c r="E122" i="57"/>
  <c r="F122" i="57"/>
  <c r="K122" i="57" s="1"/>
  <c r="E123" i="57"/>
  <c r="F123" i="57"/>
  <c r="K123" i="57" s="1"/>
  <c r="E124" i="57"/>
  <c r="F124" i="57"/>
  <c r="K124" i="57" s="1"/>
  <c r="E125" i="57"/>
  <c r="F125" i="57"/>
  <c r="K125" i="57" s="1"/>
  <c r="E126" i="57"/>
  <c r="F126" i="57"/>
  <c r="K126" i="57" s="1"/>
  <c r="E127" i="57"/>
  <c r="F127" i="57"/>
  <c r="K127" i="57" s="1"/>
  <c r="E128" i="57"/>
  <c r="F128" i="57"/>
  <c r="K128" i="57" s="1"/>
  <c r="E129" i="57"/>
  <c r="F129" i="57"/>
  <c r="K129" i="57" s="1"/>
  <c r="E130" i="57"/>
  <c r="F130" i="57"/>
  <c r="K130" i="57" s="1"/>
  <c r="E131" i="57"/>
  <c r="F131" i="57"/>
  <c r="K131" i="57" s="1"/>
  <c r="E132" i="57"/>
  <c r="F132" i="57"/>
  <c r="K132" i="57" s="1"/>
  <c r="E133" i="57"/>
  <c r="F133" i="57"/>
  <c r="K133" i="57" s="1"/>
  <c r="E134" i="57"/>
  <c r="F134" i="57"/>
  <c r="K134" i="57" s="1"/>
  <c r="E135" i="57"/>
  <c r="F135" i="57"/>
  <c r="K135" i="57" s="1"/>
  <c r="E136" i="57"/>
  <c r="F136" i="57"/>
  <c r="K136" i="57" s="1"/>
  <c r="E137" i="57"/>
  <c r="F137" i="57"/>
  <c r="K137" i="57" s="1"/>
  <c r="E138" i="57"/>
  <c r="F138" i="57"/>
  <c r="K138" i="57" s="1"/>
  <c r="E139" i="57"/>
  <c r="F139" i="57"/>
  <c r="K139" i="57" s="1"/>
  <c r="E140" i="57"/>
  <c r="F140" i="57"/>
  <c r="K140" i="57" s="1"/>
  <c r="E141" i="57"/>
  <c r="F141" i="57"/>
  <c r="K141" i="57" s="1"/>
  <c r="E142" i="57"/>
  <c r="F142" i="57"/>
  <c r="K142" i="57" s="1"/>
  <c r="E143" i="57"/>
  <c r="F143" i="57"/>
  <c r="K143" i="57" s="1"/>
  <c r="E144" i="57"/>
  <c r="F144" i="57"/>
  <c r="K144" i="57" s="1"/>
  <c r="E145" i="57"/>
  <c r="F145" i="57"/>
  <c r="K145" i="57" s="1"/>
  <c r="E146" i="57"/>
  <c r="F146" i="57"/>
  <c r="K146" i="57" s="1"/>
  <c r="E147" i="57"/>
  <c r="F147" i="57"/>
  <c r="K147" i="57" s="1"/>
  <c r="E148" i="57"/>
  <c r="F148" i="57"/>
  <c r="K148" i="57" s="1"/>
  <c r="E149" i="57"/>
  <c r="F149" i="57"/>
  <c r="K149" i="57" s="1"/>
  <c r="E150" i="57"/>
  <c r="F150" i="57"/>
  <c r="K150" i="57" s="1"/>
  <c r="E151" i="57"/>
  <c r="F151" i="57"/>
  <c r="K151" i="57" s="1"/>
  <c r="E152" i="57"/>
  <c r="F152" i="57"/>
  <c r="K152" i="57" s="1"/>
  <c r="E153" i="57"/>
  <c r="F153" i="57"/>
  <c r="K153" i="57" s="1"/>
  <c r="E154" i="57"/>
  <c r="F154" i="57"/>
  <c r="K154" i="57" s="1"/>
  <c r="E155" i="57"/>
  <c r="F155" i="57"/>
  <c r="K155" i="57" s="1"/>
  <c r="E156" i="57"/>
  <c r="F156" i="57"/>
  <c r="K156" i="57" s="1"/>
  <c r="E157" i="57"/>
  <c r="F157" i="57"/>
  <c r="K157" i="57" s="1"/>
  <c r="E158" i="57"/>
  <c r="F158" i="57"/>
  <c r="K158" i="57" s="1"/>
  <c r="E159" i="57"/>
  <c r="F159" i="57"/>
  <c r="K159" i="57" s="1"/>
  <c r="E160" i="57"/>
  <c r="F160" i="57"/>
  <c r="K160" i="57" s="1"/>
  <c r="E161" i="57"/>
  <c r="F161" i="57"/>
  <c r="K161" i="57" s="1"/>
  <c r="E162" i="57"/>
  <c r="F162" i="57"/>
  <c r="K162" i="57" s="1"/>
  <c r="E163" i="57"/>
  <c r="F163" i="57"/>
  <c r="K163" i="57" s="1"/>
  <c r="E164" i="57"/>
  <c r="F164" i="57"/>
  <c r="K164" i="57" s="1"/>
  <c r="E165" i="57"/>
  <c r="F165" i="57"/>
  <c r="K165" i="57" s="1"/>
  <c r="E166" i="57"/>
  <c r="F166" i="57"/>
  <c r="K166" i="57" s="1"/>
  <c r="E167" i="57"/>
  <c r="F167" i="57"/>
  <c r="K167" i="57" s="1"/>
  <c r="E168" i="57"/>
  <c r="F168" i="57"/>
  <c r="K168" i="57" s="1"/>
  <c r="E169" i="57"/>
  <c r="F169" i="57"/>
  <c r="K169" i="57" s="1"/>
  <c r="E170" i="57"/>
  <c r="F170" i="57"/>
  <c r="K170" i="57" s="1"/>
  <c r="E171" i="57"/>
  <c r="F171" i="57"/>
  <c r="K171" i="57" s="1"/>
  <c r="E172" i="57"/>
  <c r="F172" i="57"/>
  <c r="K172" i="57" s="1"/>
  <c r="E173" i="57"/>
  <c r="F173" i="57"/>
  <c r="K173" i="57" s="1"/>
  <c r="E174" i="57"/>
  <c r="F174" i="57"/>
  <c r="K174" i="57" s="1"/>
  <c r="E175" i="57"/>
  <c r="F175" i="57"/>
  <c r="K175" i="57" s="1"/>
  <c r="E176" i="57"/>
  <c r="F176" i="57"/>
  <c r="K176" i="57" s="1"/>
  <c r="E177" i="57"/>
  <c r="F177" i="57"/>
  <c r="K177" i="57" s="1"/>
  <c r="E178" i="57"/>
  <c r="F178" i="57"/>
  <c r="K178" i="57" s="1"/>
  <c r="E179" i="57"/>
  <c r="F179" i="57"/>
  <c r="K179" i="57" s="1"/>
  <c r="E180" i="57"/>
  <c r="F180" i="57"/>
  <c r="E181" i="57"/>
  <c r="F181" i="57"/>
  <c r="E182" i="57"/>
  <c r="F182" i="57"/>
  <c r="E183" i="57"/>
  <c r="F183" i="57"/>
  <c r="E184" i="57"/>
  <c r="F184" i="57"/>
  <c r="E185" i="57"/>
  <c r="F185" i="57"/>
  <c r="E187" i="57"/>
  <c r="F187" i="57" s="1"/>
  <c r="K187" i="57" s="1"/>
  <c r="E188" i="57"/>
  <c r="F188" i="57"/>
  <c r="K188" i="57" s="1"/>
  <c r="E189" i="57"/>
  <c r="F189" i="57"/>
  <c r="K189" i="57" s="1"/>
  <c r="E190" i="57"/>
  <c r="F190" i="57"/>
  <c r="K190" i="57" s="1"/>
  <c r="E191" i="57"/>
  <c r="F191" i="57"/>
  <c r="K191" i="57" s="1"/>
  <c r="E192" i="57"/>
  <c r="F192" i="57"/>
  <c r="K192" i="57" s="1"/>
  <c r="E193" i="57"/>
  <c r="F193" i="57"/>
  <c r="K193" i="57" s="1"/>
  <c r="E194" i="57"/>
  <c r="F194" i="57"/>
  <c r="K194" i="57" s="1"/>
  <c r="E195" i="57"/>
  <c r="F195" i="57"/>
  <c r="K195" i="57" s="1"/>
  <c r="E196" i="57"/>
  <c r="F196" i="57"/>
  <c r="K196" i="57" s="1"/>
  <c r="E197" i="57"/>
  <c r="F197" i="57"/>
  <c r="K197" i="57" s="1"/>
  <c r="E198" i="57"/>
  <c r="F198" i="57"/>
  <c r="K198" i="57" s="1"/>
  <c r="E199" i="57"/>
  <c r="F199" i="57" s="1"/>
  <c r="K199" i="57" s="1"/>
  <c r="E202" i="57"/>
  <c r="F202" i="57" s="1"/>
  <c r="K202" i="57" s="1"/>
  <c r="E203" i="57"/>
  <c r="F203" i="57"/>
  <c r="K203" i="57" s="1"/>
  <c r="E204" i="57"/>
  <c r="F204" i="57" s="1"/>
  <c r="K204" i="57" s="1"/>
  <c r="E205" i="57"/>
  <c r="F205" i="57" s="1"/>
  <c r="K205" i="57" s="1"/>
  <c r="E206" i="57"/>
  <c r="F206" i="57"/>
  <c r="K206" i="57" s="1"/>
  <c r="E207" i="57"/>
  <c r="F207" i="57"/>
  <c r="K207" i="57" s="1"/>
  <c r="E208" i="57"/>
  <c r="F208" i="57"/>
  <c r="K208" i="57" s="1"/>
  <c r="E209" i="57"/>
  <c r="F209" i="57"/>
  <c r="K209" i="57" s="1"/>
  <c r="E210" i="57"/>
  <c r="F210" i="57"/>
  <c r="K210" i="57" s="1"/>
  <c r="E211" i="57"/>
  <c r="F211" i="57"/>
  <c r="K211" i="57" s="1"/>
  <c r="E212" i="57"/>
  <c r="F212" i="57"/>
  <c r="K212" i="57" s="1"/>
  <c r="E213" i="57"/>
  <c r="F213" i="57"/>
  <c r="K213" i="57" s="1"/>
  <c r="E214" i="57"/>
  <c r="F214" i="57"/>
  <c r="K214" i="57" s="1"/>
  <c r="E215" i="57"/>
  <c r="F215" i="57"/>
  <c r="K215" i="57" s="1"/>
  <c r="E216" i="57"/>
  <c r="F216" i="57"/>
  <c r="K216" i="57" s="1"/>
  <c r="E217" i="57"/>
  <c r="F217" i="57"/>
  <c r="K217" i="57" s="1"/>
  <c r="E218" i="57"/>
  <c r="F218" i="57"/>
  <c r="K218" i="57" s="1"/>
  <c r="E219" i="57"/>
  <c r="F219" i="57"/>
  <c r="K219" i="57" s="1"/>
  <c r="E220" i="57"/>
  <c r="F220" i="57"/>
  <c r="K220" i="57" s="1"/>
  <c r="E221" i="57"/>
  <c r="F221" i="57"/>
  <c r="K221" i="57" s="1"/>
  <c r="E222" i="57"/>
  <c r="F222" i="57"/>
  <c r="K222" i="57" s="1"/>
  <c r="E223" i="57"/>
  <c r="F223" i="57"/>
  <c r="K223" i="57" s="1"/>
  <c r="E224" i="57"/>
  <c r="F224" i="57"/>
  <c r="K224" i="57" s="1"/>
  <c r="E225" i="57"/>
  <c r="F225" i="57"/>
  <c r="K225" i="57" s="1"/>
  <c r="E226" i="57"/>
  <c r="F226" i="57"/>
  <c r="K226" i="57" s="1"/>
  <c r="E227" i="57"/>
  <c r="F227" i="57"/>
  <c r="K227" i="57" s="1"/>
  <c r="E228" i="57"/>
  <c r="F228" i="57"/>
  <c r="K228" i="57" s="1"/>
  <c r="E230" i="57"/>
  <c r="F230" i="57"/>
  <c r="E231" i="57"/>
  <c r="F231" i="57"/>
  <c r="K231" i="57" s="1"/>
  <c r="E232" i="57"/>
  <c r="F232" i="57"/>
  <c r="K232" i="57" s="1"/>
  <c r="E233" i="57"/>
  <c r="F233" i="57"/>
  <c r="K233" i="57" s="1"/>
  <c r="E235" i="57"/>
  <c r="F235" i="57"/>
  <c r="K235" i="57" s="1"/>
  <c r="E236" i="57"/>
  <c r="F236" i="57"/>
  <c r="K236" i="57" s="1"/>
  <c r="E237" i="57"/>
  <c r="F237" i="57"/>
  <c r="K237" i="57" s="1"/>
  <c r="E238" i="57"/>
  <c r="F238" i="57"/>
  <c r="K238" i="57" s="1"/>
  <c r="E239" i="57"/>
  <c r="F239" i="57"/>
  <c r="K239" i="57" s="1"/>
  <c r="E240" i="57"/>
  <c r="F240" i="57"/>
  <c r="K240" i="57" s="1"/>
  <c r="E241" i="57"/>
  <c r="F241" i="57"/>
  <c r="K241" i="57" s="1"/>
  <c r="E243" i="57"/>
  <c r="F243" i="57"/>
  <c r="K243" i="57" s="1"/>
  <c r="E244" i="57"/>
  <c r="F244" i="57"/>
  <c r="K244" i="57" s="1"/>
  <c r="E245" i="57"/>
  <c r="F245" i="57"/>
  <c r="K245" i="57" s="1"/>
  <c r="E246" i="57"/>
  <c r="F246" i="57"/>
  <c r="K246" i="57" s="1"/>
  <c r="E247" i="57"/>
  <c r="F247" i="57"/>
  <c r="K247" i="57" s="1"/>
  <c r="E248" i="57"/>
  <c r="F248" i="57"/>
  <c r="K248" i="57" s="1"/>
  <c r="E249" i="57"/>
  <c r="F249" i="57"/>
  <c r="K249" i="57" s="1"/>
  <c r="E250" i="57"/>
  <c r="F250" i="57"/>
  <c r="K250" i="57" s="1"/>
  <c r="E251" i="57"/>
  <c r="F251" i="57"/>
  <c r="K251" i="57" s="1"/>
  <c r="E252" i="57"/>
  <c r="F252" i="57"/>
  <c r="K252" i="57" s="1"/>
  <c r="E253" i="57"/>
  <c r="F253" i="57"/>
  <c r="K253" i="57" s="1"/>
  <c r="E254" i="57"/>
  <c r="F254" i="57"/>
  <c r="K254" i="57" s="1"/>
  <c r="E255" i="57"/>
  <c r="F255" i="57"/>
  <c r="K255" i="57" s="1"/>
  <c r="E256" i="57"/>
  <c r="F256" i="57"/>
  <c r="K256" i="57" s="1"/>
  <c r="E257" i="57"/>
  <c r="F257" i="57"/>
  <c r="K257" i="57" s="1"/>
  <c r="E258" i="57"/>
  <c r="F258" i="57"/>
  <c r="K258" i="57" s="1"/>
  <c r="E259" i="57"/>
  <c r="F259" i="57"/>
  <c r="K259" i="57" s="1"/>
  <c r="E260" i="57"/>
  <c r="F260" i="57"/>
  <c r="K260" i="57" s="1"/>
  <c r="E261" i="57"/>
  <c r="F261" i="57"/>
  <c r="K261" i="57" s="1"/>
  <c r="E262" i="57"/>
  <c r="F262" i="57"/>
  <c r="K262" i="57" s="1"/>
  <c r="E263" i="57"/>
  <c r="F263" i="57"/>
  <c r="K263" i="57" s="1"/>
  <c r="E264" i="57"/>
  <c r="F264" i="57"/>
  <c r="K264" i="57" s="1"/>
  <c r="E265" i="57"/>
  <c r="F265" i="57"/>
  <c r="K265" i="57" s="1"/>
  <c r="E268" i="57"/>
  <c r="F268" i="57"/>
  <c r="K268" i="57" s="1"/>
  <c r="E269" i="57"/>
  <c r="F269" i="57" s="1"/>
  <c r="K269" i="57" s="1"/>
  <c r="E270" i="57"/>
  <c r="F270" i="57"/>
  <c r="K270" i="57" s="1"/>
  <c r="E271" i="57"/>
  <c r="F271" i="57"/>
  <c r="K271" i="57" s="1"/>
  <c r="E272" i="57"/>
  <c r="F272" i="57"/>
  <c r="K272" i="57" s="1"/>
  <c r="E273" i="57"/>
  <c r="F273" i="57"/>
  <c r="K273" i="57" s="1"/>
  <c r="E274" i="57"/>
  <c r="F274" i="57"/>
  <c r="K274" i="57" s="1"/>
  <c r="E275" i="57"/>
  <c r="F275" i="57"/>
  <c r="K275" i="57" s="1"/>
  <c r="E276" i="57"/>
  <c r="F276" i="57"/>
  <c r="K276" i="57" s="1"/>
  <c r="E277" i="57"/>
  <c r="F277" i="57"/>
  <c r="K277" i="57" s="1"/>
  <c r="E279" i="57"/>
  <c r="F279" i="57"/>
  <c r="K279" i="57" s="1"/>
  <c r="E280" i="57"/>
  <c r="F280" i="57"/>
  <c r="K280" i="57" s="1"/>
  <c r="E281" i="57"/>
  <c r="F281" i="57"/>
  <c r="K281" i="57" s="1"/>
  <c r="E282" i="57"/>
  <c r="F282" i="57"/>
  <c r="K282" i="57" s="1"/>
  <c r="E283" i="57"/>
  <c r="F283" i="57"/>
  <c r="K283" i="57" s="1"/>
  <c r="E284" i="57"/>
  <c r="F284" i="57"/>
  <c r="K284" i="57" s="1"/>
  <c r="E285" i="57"/>
  <c r="F285" i="57"/>
  <c r="K285" i="57" s="1"/>
  <c r="E286" i="57"/>
  <c r="F286" i="57"/>
  <c r="K286" i="57" s="1"/>
  <c r="E287" i="57"/>
  <c r="F287" i="57"/>
  <c r="K287" i="57" s="1"/>
  <c r="E288" i="57"/>
  <c r="F288" i="57"/>
  <c r="K288" i="57" s="1"/>
  <c r="E289" i="57"/>
  <c r="F289" i="57"/>
  <c r="K289" i="57" s="1"/>
  <c r="E290" i="57"/>
  <c r="F290" i="57"/>
  <c r="K290" i="57" s="1"/>
  <c r="E292" i="57"/>
  <c r="F292" i="57"/>
  <c r="K292" i="57" s="1"/>
  <c r="E293" i="57"/>
  <c r="F293" i="57"/>
  <c r="K293" i="57" s="1"/>
  <c r="E294" i="57"/>
  <c r="F294" i="57" s="1"/>
  <c r="K294" i="57" s="1"/>
  <c r="E295" i="57"/>
  <c r="F295" i="57"/>
  <c r="K295" i="57" s="1"/>
  <c r="E296" i="57"/>
  <c r="F296" i="57"/>
  <c r="K296" i="57" s="1"/>
  <c r="E297" i="57"/>
  <c r="F297" i="57"/>
  <c r="K297" i="57" s="1"/>
  <c r="E298" i="57"/>
  <c r="F298" i="57"/>
  <c r="K298" i="57" s="1"/>
  <c r="E299" i="57"/>
  <c r="F299" i="57"/>
  <c r="K299" i="57" s="1"/>
  <c r="E300" i="57"/>
  <c r="F300" i="57"/>
  <c r="K300" i="57" s="1"/>
  <c r="E301" i="57"/>
  <c r="F301" i="57"/>
  <c r="K301" i="57" s="1"/>
  <c r="E302" i="57"/>
  <c r="F302" i="57"/>
  <c r="K302" i="57" s="1"/>
  <c r="E303" i="57"/>
  <c r="F303" i="57"/>
  <c r="K303" i="57" s="1"/>
  <c r="E304" i="57"/>
  <c r="F304" i="57"/>
  <c r="K304" i="57" s="1"/>
  <c r="E305" i="57"/>
  <c r="F305" i="57"/>
  <c r="K305" i="57" s="1"/>
  <c r="E306" i="57"/>
  <c r="F306" i="57"/>
  <c r="K306" i="57" s="1"/>
  <c r="E307" i="57"/>
  <c r="F307" i="57"/>
  <c r="K307" i="57" s="1"/>
  <c r="E308" i="57"/>
  <c r="F308" i="57"/>
  <c r="K308" i="57" s="1"/>
  <c r="E309" i="57"/>
  <c r="F309" i="57"/>
  <c r="K309" i="57" s="1"/>
  <c r="E310" i="57"/>
  <c r="F310" i="57"/>
  <c r="K310" i="57" s="1"/>
  <c r="E311" i="57"/>
  <c r="F311" i="57"/>
  <c r="K311" i="57" s="1"/>
  <c r="E312" i="57"/>
  <c r="F312" i="57"/>
  <c r="K312" i="57" s="1"/>
  <c r="E315" i="57"/>
  <c r="F315" i="57"/>
  <c r="K315" i="57" s="1"/>
  <c r="E316" i="57"/>
  <c r="F316" i="57"/>
  <c r="K316" i="57" s="1"/>
  <c r="E317" i="57"/>
  <c r="F317" i="57"/>
  <c r="K317" i="57" s="1"/>
  <c r="E319" i="57"/>
  <c r="F319" i="57"/>
  <c r="E320" i="57"/>
  <c r="F320" i="57"/>
  <c r="K320" i="57" s="1"/>
  <c r="E321" i="57"/>
  <c r="F321" i="57"/>
  <c r="K321" i="57" s="1"/>
  <c r="E322" i="57"/>
  <c r="F322" i="57"/>
  <c r="K322" i="57" s="1"/>
  <c r="E323" i="57"/>
  <c r="F323" i="57"/>
  <c r="K323" i="57" s="1"/>
  <c r="E324" i="57"/>
  <c r="F324" i="57" s="1"/>
  <c r="K324" i="57" s="1"/>
  <c r="E325" i="57"/>
  <c r="F325" i="57"/>
  <c r="K325" i="57" s="1"/>
  <c r="E326" i="57"/>
  <c r="F326" i="57"/>
  <c r="K326" i="57" s="1"/>
  <c r="E327" i="57"/>
  <c r="F327" i="57"/>
  <c r="K327" i="57" s="1"/>
  <c r="E328" i="57"/>
  <c r="F328" i="57"/>
  <c r="K328" i="57" s="1"/>
  <c r="E329" i="57"/>
  <c r="F329" i="57"/>
  <c r="K329" i="57" s="1"/>
  <c r="E330" i="57"/>
  <c r="F330" i="57"/>
  <c r="K330" i="57" s="1"/>
  <c r="E333" i="57"/>
  <c r="F333" i="57"/>
  <c r="K333" i="57" s="1"/>
  <c r="E334" i="57"/>
  <c r="F334" i="57"/>
  <c r="K334" i="57" s="1"/>
  <c r="E335" i="57"/>
  <c r="F335" i="57"/>
  <c r="K335" i="57" s="1"/>
  <c r="E337" i="57"/>
  <c r="F337" i="57" s="1"/>
  <c r="K337" i="57" s="1"/>
  <c r="E338" i="57"/>
  <c r="F338" i="57"/>
  <c r="K338" i="57" s="1"/>
  <c r="E339" i="57"/>
  <c r="F339" i="57" s="1"/>
  <c r="K339" i="57" s="1"/>
  <c r="E341" i="57"/>
  <c r="F341" i="57"/>
  <c r="K341" i="57" s="1"/>
  <c r="E342" i="57"/>
  <c r="F342" i="57"/>
  <c r="K342" i="57" s="1"/>
  <c r="E343" i="57"/>
  <c r="F343" i="57"/>
  <c r="K343" i="57" s="1"/>
  <c r="E344" i="57"/>
  <c r="F344" i="57"/>
  <c r="K344" i="57" s="1"/>
  <c r="E345" i="57"/>
  <c r="F345" i="57"/>
  <c r="K345" i="57" s="1"/>
  <c r="E346" i="57"/>
  <c r="F346" i="57"/>
  <c r="K346" i="57" s="1"/>
  <c r="E347" i="57"/>
  <c r="F347" i="57"/>
  <c r="K347" i="57" s="1"/>
  <c r="E348" i="57"/>
  <c r="F348" i="57"/>
  <c r="K348" i="57" s="1"/>
  <c r="E349" i="57"/>
  <c r="F349" i="57"/>
  <c r="K349" i="57" s="1"/>
  <c r="E350" i="57"/>
  <c r="F350" i="57"/>
  <c r="K350" i="57" s="1"/>
  <c r="E351" i="57"/>
  <c r="F351" i="57"/>
  <c r="K351" i="57" s="1"/>
  <c r="E352" i="57"/>
  <c r="F352" i="57"/>
  <c r="K352" i="57" s="1"/>
  <c r="E353" i="57"/>
  <c r="F353" i="57"/>
  <c r="K353" i="57" s="1"/>
  <c r="E354" i="57"/>
  <c r="F354" i="57"/>
  <c r="K354" i="57" s="1"/>
  <c r="E355" i="57"/>
  <c r="F355" i="57"/>
  <c r="K355" i="57" s="1"/>
  <c r="E356" i="57"/>
  <c r="F356" i="57"/>
  <c r="K356" i="57" s="1"/>
  <c r="E358" i="57"/>
  <c r="F358" i="57"/>
  <c r="K358" i="57" s="1"/>
  <c r="E359" i="57"/>
  <c r="F359" i="57"/>
  <c r="K359" i="57" s="1"/>
  <c r="E360" i="57"/>
  <c r="F360" i="57"/>
  <c r="K360" i="57" s="1"/>
  <c r="E361" i="57"/>
  <c r="F361" i="57"/>
  <c r="K361" i="57" s="1"/>
  <c r="E363" i="57"/>
  <c r="F363" i="57"/>
  <c r="K363" i="57" s="1"/>
  <c r="E364" i="57"/>
  <c r="F364" i="57"/>
  <c r="K364" i="57" s="1"/>
  <c r="E365" i="57"/>
  <c r="F365" i="57"/>
  <c r="K365" i="57" s="1"/>
  <c r="E366" i="57"/>
  <c r="F366" i="57"/>
  <c r="K366" i="57" s="1"/>
  <c r="E367" i="57"/>
  <c r="F367" i="57"/>
  <c r="K367" i="57" s="1"/>
  <c r="E368" i="57"/>
  <c r="F368" i="57"/>
  <c r="K368" i="57" s="1"/>
  <c r="E369" i="57"/>
  <c r="F369" i="57"/>
  <c r="K369" i="57" s="1"/>
  <c r="E371" i="57"/>
  <c r="F371" i="57"/>
  <c r="K371" i="57" s="1"/>
  <c r="E372" i="57"/>
  <c r="F372" i="57"/>
  <c r="K372" i="57" s="1"/>
  <c r="E373" i="57"/>
  <c r="F373" i="57"/>
  <c r="K373" i="57" s="1"/>
  <c r="E374" i="57"/>
  <c r="F374" i="57" s="1"/>
  <c r="K374" i="57" s="1"/>
  <c r="E375" i="57"/>
  <c r="F375" i="57"/>
  <c r="K375" i="57" s="1"/>
  <c r="E376" i="57"/>
  <c r="F376" i="57"/>
  <c r="K376" i="57" s="1"/>
  <c r="E377" i="57"/>
  <c r="F377" i="57"/>
  <c r="K377" i="57" s="1"/>
  <c r="E378" i="57"/>
  <c r="F378" i="57"/>
  <c r="K378" i="57" s="1"/>
  <c r="E379" i="57"/>
  <c r="F379" i="57"/>
  <c r="K379" i="57" s="1"/>
  <c r="E380" i="57"/>
  <c r="F380" i="57"/>
  <c r="K380" i="57" s="1"/>
  <c r="E381" i="57"/>
  <c r="F381" i="57"/>
  <c r="K381" i="57" s="1"/>
  <c r="E382" i="57"/>
  <c r="F382" i="57"/>
  <c r="K382" i="57" s="1"/>
  <c r="E383" i="57"/>
  <c r="F383" i="57"/>
  <c r="K383" i="57" s="1"/>
  <c r="E385" i="57"/>
  <c r="F385" i="57"/>
  <c r="K385" i="57" s="1"/>
  <c r="E386" i="57"/>
  <c r="F386" i="57"/>
  <c r="K386" i="57" s="1"/>
  <c r="E388" i="57"/>
  <c r="F388" i="57"/>
  <c r="K388" i="57" s="1"/>
  <c r="E389" i="57"/>
  <c r="F389" i="57"/>
  <c r="K389" i="57" s="1"/>
  <c r="E390" i="57"/>
  <c r="F390" i="57"/>
  <c r="K390" i="57" s="1"/>
  <c r="E391" i="57"/>
  <c r="F391" i="57"/>
  <c r="K391" i="57" s="1"/>
  <c r="E392" i="57"/>
  <c r="F392" i="57"/>
  <c r="K392" i="57" s="1"/>
  <c r="E393" i="57"/>
  <c r="F393" i="57"/>
  <c r="K393" i="57" s="1"/>
  <c r="E396" i="57"/>
  <c r="F396" i="57"/>
  <c r="K396" i="57" s="1"/>
  <c r="E397" i="57"/>
  <c r="F397" i="57"/>
  <c r="K397" i="57" s="1"/>
  <c r="E398" i="57"/>
  <c r="F398" i="57"/>
  <c r="K398" i="57" s="1"/>
  <c r="E399" i="57"/>
  <c r="F399" i="57"/>
  <c r="K399" i="57" s="1"/>
  <c r="E400" i="57"/>
  <c r="F400" i="57"/>
  <c r="K400" i="57" s="1"/>
  <c r="E401" i="57"/>
  <c r="F401" i="57"/>
  <c r="K401" i="57" s="1"/>
  <c r="E402" i="57"/>
  <c r="F402" i="57"/>
  <c r="K402" i="57" s="1"/>
  <c r="E403" i="57"/>
  <c r="F403" i="57"/>
  <c r="K403" i="57" s="1"/>
  <c r="E404" i="57"/>
  <c r="F404" i="57"/>
  <c r="K404" i="57" s="1"/>
  <c r="E405" i="57"/>
  <c r="F405" i="57"/>
  <c r="K405" i="57" s="1"/>
  <c r="E406" i="57"/>
  <c r="F406" i="57"/>
  <c r="K406" i="57" s="1"/>
  <c r="E407" i="57"/>
  <c r="F407" i="57"/>
  <c r="K407" i="57" s="1"/>
  <c r="E408" i="57"/>
  <c r="F408" i="57"/>
  <c r="K408" i="57" s="1"/>
  <c r="E409" i="57"/>
  <c r="F409" i="57"/>
  <c r="K409" i="57" s="1"/>
  <c r="E410" i="57"/>
  <c r="F410" i="57"/>
  <c r="K410" i="57" s="1"/>
  <c r="E411" i="57"/>
  <c r="F411" i="57"/>
  <c r="K411" i="57" s="1"/>
  <c r="E412" i="57"/>
  <c r="F412" i="57"/>
  <c r="K412" i="57" s="1"/>
  <c r="E413" i="57"/>
  <c r="F413" i="57" s="1"/>
  <c r="K413" i="57" s="1"/>
  <c r="E414" i="57"/>
  <c r="F414" i="57"/>
  <c r="K414" i="57" s="1"/>
  <c r="E415" i="57"/>
  <c r="F415" i="57"/>
  <c r="K415" i="57" s="1"/>
  <c r="E416" i="57"/>
  <c r="F416" i="57"/>
  <c r="K416" i="57" s="1"/>
  <c r="E417" i="57"/>
  <c r="F417" i="57"/>
  <c r="K417" i="57" s="1"/>
  <c r="E418" i="57"/>
  <c r="F418" i="57" s="1"/>
  <c r="K418" i="57" s="1"/>
  <c r="E419" i="57"/>
  <c r="F419" i="57"/>
  <c r="K419" i="57" s="1"/>
  <c r="E420" i="57"/>
  <c r="F420" i="57"/>
  <c r="K420" i="57" s="1"/>
  <c r="E422" i="57"/>
  <c r="F422" i="57" s="1"/>
  <c r="K422" i="57" s="1"/>
  <c r="E423" i="57"/>
  <c r="F423" i="57"/>
  <c r="K423" i="57" s="1"/>
  <c r="E424" i="57"/>
  <c r="F424" i="57"/>
  <c r="K424" i="57" s="1"/>
  <c r="E425" i="57"/>
  <c r="F425" i="57"/>
  <c r="K425" i="57" s="1"/>
  <c r="E426" i="57"/>
  <c r="F426" i="57"/>
  <c r="K426" i="57" s="1"/>
  <c r="E427" i="57"/>
  <c r="F427" i="57"/>
  <c r="K427" i="57" s="1"/>
  <c r="E428" i="57"/>
  <c r="F428" i="57"/>
  <c r="K428" i="57" s="1"/>
  <c r="E429" i="57"/>
  <c r="F429" i="57"/>
  <c r="K429" i="57" s="1"/>
  <c r="E430" i="57"/>
  <c r="F430" i="57"/>
  <c r="K430" i="57" s="1"/>
  <c r="E431" i="57"/>
  <c r="F431" i="57"/>
  <c r="K431" i="57" s="1"/>
  <c r="E432" i="57"/>
  <c r="F432" i="57"/>
  <c r="K432" i="57" s="1"/>
  <c r="E433" i="57"/>
  <c r="F433" i="57" s="1"/>
  <c r="K433" i="57" s="1"/>
  <c r="E434" i="57"/>
  <c r="F434" i="57" s="1"/>
  <c r="K434" i="57" s="1"/>
  <c r="E435" i="57"/>
  <c r="F435" i="57"/>
  <c r="K435" i="57" s="1"/>
  <c r="E436" i="57"/>
  <c r="F436" i="57"/>
  <c r="K436" i="57" s="1"/>
  <c r="E437" i="57"/>
  <c r="F437" i="57"/>
  <c r="K437" i="57" s="1"/>
  <c r="E438" i="57"/>
  <c r="F438" i="57"/>
  <c r="K438" i="57" s="1"/>
  <c r="F439" i="57"/>
  <c r="K439" i="57" s="1"/>
  <c r="F440" i="57"/>
  <c r="K440" i="57" s="1"/>
  <c r="E441" i="57"/>
  <c r="F441" i="57" s="1"/>
  <c r="K441" i="57" s="1"/>
  <c r="E442" i="57"/>
  <c r="F442" i="57"/>
  <c r="K442" i="57" s="1"/>
  <c r="E443" i="57"/>
  <c r="F443" i="57"/>
  <c r="K443" i="57" s="1"/>
  <c r="E445" i="57"/>
  <c r="F445" i="57"/>
  <c r="K445" i="57" s="1"/>
  <c r="E446" i="57"/>
  <c r="F446" i="57" s="1"/>
  <c r="K446" i="57" s="1"/>
  <c r="E447" i="57"/>
  <c r="F447" i="57"/>
  <c r="K447" i="57" s="1"/>
  <c r="E448" i="57"/>
  <c r="F448" i="57"/>
  <c r="K448" i="57" s="1"/>
  <c r="E449" i="57"/>
  <c r="F449" i="57"/>
  <c r="K449" i="57" s="1"/>
  <c r="E450" i="57"/>
  <c r="F450" i="57"/>
  <c r="K450" i="57" s="1"/>
  <c r="E451" i="57"/>
  <c r="F451" i="57"/>
  <c r="K451" i="57" s="1"/>
  <c r="E452" i="57"/>
  <c r="F452" i="57"/>
  <c r="K452" i="57" s="1"/>
  <c r="E454" i="57"/>
  <c r="F454" i="57" s="1"/>
  <c r="E455" i="57"/>
  <c r="F455" i="57"/>
  <c r="K455" i="57" s="1"/>
  <c r="E456" i="57"/>
  <c r="F456" i="57"/>
  <c r="K456" i="57" s="1"/>
  <c r="E457" i="57"/>
  <c r="F457" i="57"/>
  <c r="K457" i="57" s="1"/>
  <c r="E459" i="57"/>
  <c r="F459" i="57"/>
  <c r="K459" i="57" s="1"/>
  <c r="E460" i="57"/>
  <c r="F460" i="57"/>
  <c r="K460" i="57" s="1"/>
  <c r="E461" i="57"/>
  <c r="F461" i="57"/>
  <c r="K461" i="57" s="1"/>
  <c r="E462" i="57"/>
  <c r="F462" i="57"/>
  <c r="K462" i="57" s="1"/>
  <c r="E463" i="57"/>
  <c r="F463" i="57"/>
  <c r="K463" i="57" s="1"/>
  <c r="E464" i="57"/>
  <c r="F464" i="57"/>
  <c r="K464" i="57" s="1"/>
  <c r="E465" i="57"/>
  <c r="F465" i="57"/>
  <c r="K465" i="57" s="1"/>
  <c r="E466" i="57"/>
  <c r="F466" i="57"/>
  <c r="K466" i="57" s="1"/>
  <c r="E467" i="57"/>
  <c r="F467" i="57"/>
  <c r="K467" i="57" s="1"/>
  <c r="E468" i="57"/>
  <c r="F468" i="57"/>
  <c r="K468" i="57" s="1"/>
  <c r="E469" i="57"/>
  <c r="F469" i="57"/>
  <c r="K469" i="57" s="1"/>
  <c r="E470" i="57"/>
  <c r="F470" i="57"/>
  <c r="K470" i="57" s="1"/>
  <c r="E471" i="57"/>
  <c r="F471" i="57"/>
  <c r="K471" i="57" s="1"/>
  <c r="E472" i="57"/>
  <c r="F472" i="57"/>
  <c r="K472" i="57" s="1"/>
  <c r="E473" i="57"/>
  <c r="F473" i="57" s="1"/>
  <c r="K473" i="57" s="1"/>
  <c r="E474" i="57"/>
  <c r="F474" i="57"/>
  <c r="K474" i="57" s="1"/>
  <c r="E475" i="57"/>
  <c r="F475" i="57"/>
  <c r="K475" i="57" s="1"/>
  <c r="E476" i="57"/>
  <c r="F476" i="57"/>
  <c r="K476" i="57" s="1"/>
  <c r="E477" i="57"/>
  <c r="F477" i="57"/>
  <c r="K477" i="57" s="1"/>
  <c r="E478" i="57"/>
  <c r="F478" i="57"/>
  <c r="K478" i="57" s="1"/>
  <c r="E479" i="57"/>
  <c r="F479" i="57"/>
  <c r="K479" i="57" s="1"/>
  <c r="E480" i="57"/>
  <c r="F480" i="57"/>
  <c r="K480" i="57" s="1"/>
  <c r="E481" i="57"/>
  <c r="F481" i="57"/>
  <c r="K481" i="57" s="1"/>
  <c r="E482" i="57"/>
  <c r="F482" i="57"/>
  <c r="K482" i="57" s="1"/>
  <c r="E483" i="57"/>
  <c r="F483" i="57"/>
  <c r="K483" i="57" s="1"/>
  <c r="E484" i="57"/>
  <c r="F484" i="57"/>
  <c r="K484" i="57" s="1"/>
  <c r="E485" i="57"/>
  <c r="F485" i="57"/>
  <c r="K485" i="57" s="1"/>
  <c r="E486" i="57"/>
  <c r="F486" i="57"/>
  <c r="K486" i="57" s="1"/>
  <c r="E487" i="57"/>
  <c r="F487" i="57"/>
  <c r="K487" i="57" s="1"/>
  <c r="E488" i="57"/>
  <c r="F488" i="57"/>
  <c r="K488" i="57" s="1"/>
  <c r="E491" i="57"/>
  <c r="F491" i="57" s="1"/>
  <c r="K491" i="57" s="1"/>
  <c r="E492" i="57"/>
  <c r="F492" i="57" s="1"/>
  <c r="K492" i="57" s="1"/>
  <c r="E493" i="57"/>
  <c r="F493" i="57" s="1"/>
  <c r="K493" i="57" s="1"/>
  <c r="E494" i="57"/>
  <c r="F494" i="57" s="1"/>
  <c r="K494" i="57" s="1"/>
  <c r="E495" i="57"/>
  <c r="F495" i="57"/>
  <c r="K495" i="57" s="1"/>
  <c r="E496" i="57"/>
  <c r="F496" i="57"/>
  <c r="K496" i="57" s="1"/>
  <c r="E497" i="57"/>
  <c r="F497" i="57"/>
  <c r="K497" i="57" s="1"/>
  <c r="E498" i="57"/>
  <c r="F498" i="57"/>
  <c r="K498" i="57" s="1"/>
  <c r="E499" i="57"/>
  <c r="F499" i="57"/>
  <c r="K499" i="57" s="1"/>
  <c r="E500" i="57"/>
  <c r="F500" i="57"/>
  <c r="K500" i="57" s="1"/>
  <c r="E501" i="57"/>
  <c r="F501" i="57"/>
  <c r="K501" i="57" s="1"/>
  <c r="E502" i="57"/>
  <c r="F502" i="57"/>
  <c r="K502" i="57" s="1"/>
  <c r="E503" i="57"/>
  <c r="F503" i="57"/>
  <c r="K503" i="57" s="1"/>
  <c r="E504" i="57"/>
  <c r="F504" i="57"/>
  <c r="K504" i="57" s="1"/>
  <c r="E505" i="57"/>
  <c r="F505" i="57"/>
  <c r="K505" i="57" s="1"/>
  <c r="E506" i="57"/>
  <c r="F506" i="57"/>
  <c r="K506" i="57" s="1"/>
  <c r="E507" i="57"/>
  <c r="F507" i="57"/>
  <c r="K507" i="57" s="1"/>
  <c r="E508" i="57"/>
  <c r="F508" i="57"/>
  <c r="K508" i="57" s="1"/>
  <c r="E509" i="57"/>
  <c r="F509" i="57"/>
  <c r="K509" i="57" s="1"/>
  <c r="E510" i="57"/>
  <c r="F510" i="57"/>
  <c r="K510" i="57" s="1"/>
  <c r="E511" i="57"/>
  <c r="F511" i="57"/>
  <c r="K511" i="57" s="1"/>
  <c r="E512" i="57"/>
  <c r="F512" i="57"/>
  <c r="K512" i="57" s="1"/>
  <c r="E513" i="57"/>
  <c r="F513" i="57"/>
  <c r="K513" i="57" s="1"/>
  <c r="E514" i="57"/>
  <c r="F514" i="57"/>
  <c r="K514" i="57" s="1"/>
  <c r="E516" i="57"/>
  <c r="F516" i="57" s="1"/>
  <c r="K516" i="57" s="1"/>
  <c r="E517" i="57"/>
  <c r="F517" i="57" s="1"/>
  <c r="K517" i="57" s="1"/>
  <c r="E518" i="57"/>
  <c r="F518" i="57"/>
  <c r="K518" i="57" s="1"/>
  <c r="E519" i="57"/>
  <c r="F519" i="57"/>
  <c r="K519" i="57" s="1"/>
  <c r="E520" i="57"/>
  <c r="F520" i="57"/>
  <c r="K520" i="57" s="1"/>
  <c r="E521" i="57"/>
  <c r="F521" i="57"/>
  <c r="K521" i="57" s="1"/>
  <c r="E522" i="57"/>
  <c r="F522" i="57"/>
  <c r="K522" i="57" s="1"/>
  <c r="E523" i="57"/>
  <c r="F523" i="57"/>
  <c r="K523" i="57" s="1"/>
  <c r="E524" i="57"/>
  <c r="F524" i="57"/>
  <c r="K524" i="57" s="1"/>
  <c r="E525" i="57"/>
  <c r="F525" i="57"/>
  <c r="K525" i="57" s="1"/>
  <c r="E526" i="57"/>
  <c r="F526" i="57"/>
  <c r="K526" i="57" s="1"/>
  <c r="E527" i="57"/>
  <c r="F527" i="57"/>
  <c r="K527" i="57" s="1"/>
  <c r="E528" i="57"/>
  <c r="F528" i="57"/>
  <c r="K528" i="57" s="1"/>
  <c r="E529" i="57"/>
  <c r="F529" i="57"/>
  <c r="K529" i="57" s="1"/>
  <c r="E530" i="57"/>
  <c r="F530" i="57"/>
  <c r="K530" i="57" s="1"/>
  <c r="E532" i="57"/>
  <c r="F532" i="57"/>
  <c r="K532" i="57" s="1"/>
  <c r="E533" i="57"/>
  <c r="F533" i="57"/>
  <c r="K533" i="57" s="1"/>
  <c r="E534" i="57"/>
  <c r="F534" i="57"/>
  <c r="K534" i="57" s="1"/>
  <c r="E535" i="57"/>
  <c r="F535" i="57"/>
  <c r="K535" i="57" s="1"/>
  <c r="E536" i="57"/>
  <c r="F536" i="57"/>
  <c r="K536" i="57" s="1"/>
  <c r="E537" i="57"/>
  <c r="F537" i="57"/>
  <c r="K537" i="57" s="1"/>
  <c r="E538" i="57"/>
  <c r="F538" i="57"/>
  <c r="K538" i="57" s="1"/>
  <c r="E539" i="57"/>
  <c r="F539" i="57"/>
  <c r="K539" i="57" s="1"/>
  <c r="E540" i="57"/>
  <c r="F540" i="57"/>
  <c r="K540" i="57" s="1"/>
  <c r="E541" i="57"/>
  <c r="F541" i="57"/>
  <c r="K541" i="57" s="1"/>
  <c r="E542" i="57"/>
  <c r="F542" i="57"/>
  <c r="K542" i="57" s="1"/>
  <c r="E543" i="57"/>
  <c r="F543" i="57"/>
  <c r="K543" i="57" s="1"/>
  <c r="E544" i="57"/>
  <c r="F544" i="57"/>
  <c r="K544" i="57" s="1"/>
  <c r="E545" i="57"/>
  <c r="F545" i="57"/>
  <c r="K545" i="57" s="1"/>
  <c r="E546" i="57"/>
  <c r="F546" i="57"/>
  <c r="K546" i="57" s="1"/>
  <c r="E547" i="57"/>
  <c r="F547" i="57"/>
  <c r="K547" i="57" s="1"/>
  <c r="E548" i="57"/>
  <c r="F548" i="57"/>
  <c r="K548" i="57" s="1"/>
  <c r="E549" i="57"/>
  <c r="F549" i="57"/>
  <c r="K549" i="57" s="1"/>
  <c r="E550" i="57"/>
  <c r="F550" i="57"/>
  <c r="K550" i="57" s="1"/>
  <c r="E551" i="57"/>
  <c r="F551" i="57"/>
  <c r="K551" i="57" s="1"/>
  <c r="E552" i="57"/>
  <c r="F552" i="57"/>
  <c r="K552" i="57" s="1"/>
  <c r="E553" i="57"/>
  <c r="F553" i="57"/>
  <c r="K553" i="57" s="1"/>
  <c r="E554" i="57"/>
  <c r="F554" i="57"/>
  <c r="K554" i="57" s="1"/>
  <c r="E555" i="57"/>
  <c r="F555" i="57"/>
  <c r="K555" i="57" s="1"/>
  <c r="E556" i="57"/>
  <c r="F556" i="57"/>
  <c r="K556" i="57" s="1"/>
  <c r="E557" i="57"/>
  <c r="F557" i="57"/>
  <c r="K557" i="57" s="1"/>
  <c r="E558" i="57"/>
  <c r="F558" i="57"/>
  <c r="K558" i="57" s="1"/>
  <c r="E559" i="57"/>
  <c r="F559" i="57"/>
  <c r="K559" i="57" s="1"/>
  <c r="E560" i="57"/>
  <c r="F560" i="57"/>
  <c r="K560" i="57" s="1"/>
  <c r="E561" i="57"/>
  <c r="F561" i="57"/>
  <c r="K561" i="57" s="1"/>
  <c r="E564" i="57"/>
  <c r="F564" i="57"/>
  <c r="K564" i="57" s="1"/>
  <c r="E565" i="57"/>
  <c r="F565" i="57"/>
  <c r="K565" i="57" s="1"/>
  <c r="E566" i="57"/>
  <c r="F566" i="57"/>
  <c r="K566" i="57" s="1"/>
  <c r="E567" i="57"/>
  <c r="F567" i="57"/>
  <c r="K567" i="57" s="1"/>
  <c r="E568" i="57"/>
  <c r="F568" i="57"/>
  <c r="K568" i="57" s="1"/>
  <c r="E569" i="57"/>
  <c r="F569" i="57"/>
  <c r="K569" i="57" s="1"/>
  <c r="E570" i="57"/>
  <c r="F570" i="57"/>
  <c r="K570" i="57" s="1"/>
  <c r="E571" i="57"/>
  <c r="F571" i="57"/>
  <c r="K571" i="57" s="1"/>
  <c r="E572" i="57"/>
  <c r="F572" i="57"/>
  <c r="K572" i="57" s="1"/>
  <c r="E573" i="57"/>
  <c r="F573" i="57"/>
  <c r="K573" i="57" s="1"/>
  <c r="E574" i="57"/>
  <c r="F574" i="57"/>
  <c r="K574" i="57" s="1"/>
  <c r="E575" i="57"/>
  <c r="F575" i="57"/>
  <c r="K575" i="57" s="1"/>
  <c r="E576" i="57"/>
  <c r="F576" i="57"/>
  <c r="K576" i="57" s="1"/>
  <c r="E577" i="57"/>
  <c r="F577" i="57"/>
  <c r="K577" i="57" s="1"/>
  <c r="E578" i="57"/>
  <c r="F578" i="57"/>
  <c r="K578" i="57" s="1"/>
  <c r="E579" i="57"/>
  <c r="F579" i="57"/>
  <c r="K579" i="57" s="1"/>
  <c r="E580" i="57"/>
  <c r="F580" i="57"/>
  <c r="K580" i="57" s="1"/>
  <c r="E581" i="57"/>
  <c r="F581" i="57"/>
  <c r="K581" i="57" s="1"/>
  <c r="E582" i="57"/>
  <c r="F582" i="57"/>
  <c r="K582" i="57" s="1"/>
  <c r="E583" i="57"/>
  <c r="F583" i="57"/>
  <c r="K583" i="57" s="1"/>
  <c r="E584" i="57"/>
  <c r="F584" i="57"/>
  <c r="K584" i="57" s="1"/>
  <c r="E585" i="57"/>
  <c r="F585" i="57"/>
  <c r="K585" i="57" s="1"/>
  <c r="E586" i="57"/>
  <c r="F586" i="57"/>
  <c r="K586" i="57" s="1"/>
  <c r="E587" i="57"/>
  <c r="F587" i="57"/>
  <c r="K587" i="57" s="1"/>
  <c r="E588" i="57"/>
  <c r="F588" i="57"/>
  <c r="K588" i="57" s="1"/>
  <c r="E589" i="57"/>
  <c r="F589" i="57"/>
  <c r="K589" i="57" s="1"/>
  <c r="E590" i="57"/>
  <c r="F590" i="57"/>
  <c r="K590" i="57" s="1"/>
  <c r="E591" i="57"/>
  <c r="F591" i="57"/>
  <c r="K591" i="57" s="1"/>
  <c r="E592" i="57"/>
  <c r="F592" i="57"/>
  <c r="K592" i="57" s="1"/>
  <c r="E593" i="57"/>
  <c r="F593" i="57"/>
  <c r="K593" i="57" s="1"/>
  <c r="E594" i="57"/>
  <c r="F594" i="57"/>
  <c r="K594" i="57" s="1"/>
  <c r="E595" i="57"/>
  <c r="F595" i="57"/>
  <c r="K595" i="57" s="1"/>
  <c r="K596" i="57"/>
  <c r="E10" i="58"/>
  <c r="F10" i="58"/>
  <c r="K10" i="58" s="1"/>
  <c r="E11" i="58"/>
  <c r="F11" i="58"/>
  <c r="E12" i="58"/>
  <c r="F12" i="58"/>
  <c r="K12" i="58" s="1"/>
  <c r="E13" i="58"/>
  <c r="F13" i="58"/>
  <c r="K13" i="58" s="1"/>
  <c r="E14" i="58"/>
  <c r="F14" i="58"/>
  <c r="K14" i="58" s="1"/>
  <c r="E16" i="58"/>
  <c r="F16" i="58"/>
  <c r="K16" i="58" s="1"/>
  <c r="E17" i="58"/>
  <c r="F17" i="58"/>
  <c r="E19" i="58"/>
  <c r="F19" i="58"/>
  <c r="K19" i="58" s="1"/>
  <c r="E20" i="58"/>
  <c r="F20" i="58"/>
  <c r="E21" i="58"/>
  <c r="F21" i="58"/>
  <c r="K21" i="58" s="1"/>
  <c r="E23" i="58"/>
  <c r="F23" i="58"/>
  <c r="K23" i="58" s="1"/>
  <c r="E24" i="58"/>
  <c r="F24" i="58" s="1"/>
  <c r="K24" i="58" s="1"/>
  <c r="E25" i="58"/>
  <c r="F25" i="58"/>
  <c r="K25" i="58" s="1"/>
  <c r="E26" i="58"/>
  <c r="F26" i="58"/>
  <c r="K26" i="58" s="1"/>
  <c r="E29" i="58"/>
  <c r="F29" i="58"/>
  <c r="K29" i="58" s="1"/>
  <c r="E30" i="58"/>
  <c r="F30" i="58"/>
  <c r="K30" i="58" s="1"/>
  <c r="E31" i="58"/>
  <c r="F31" i="58"/>
  <c r="K31" i="58" s="1"/>
  <c r="E33" i="58"/>
  <c r="F33" i="58" s="1"/>
  <c r="K33" i="58" s="1"/>
  <c r="E34" i="58"/>
  <c r="F34" i="58"/>
  <c r="K34" i="58" s="1"/>
  <c r="E35" i="58"/>
  <c r="F35" i="58"/>
  <c r="K35" i="58" s="1"/>
  <c r="E36" i="58"/>
  <c r="F36" i="58"/>
  <c r="K36" i="58" s="1"/>
  <c r="E37" i="58"/>
  <c r="F37" i="58"/>
  <c r="K37" i="58" s="1"/>
  <c r="E38" i="58"/>
  <c r="F38" i="58"/>
  <c r="K38" i="58" s="1"/>
  <c r="E39" i="58"/>
  <c r="F39" i="58"/>
  <c r="K39" i="58" s="1"/>
  <c r="E40" i="58"/>
  <c r="F40" i="58"/>
  <c r="K40" i="58" s="1"/>
  <c r="E41" i="58"/>
  <c r="F41" i="58"/>
  <c r="K41" i="58" s="1"/>
  <c r="E42" i="58"/>
  <c r="F42" i="58"/>
  <c r="K42" i="58" s="1"/>
  <c r="E43" i="58"/>
  <c r="F43" i="58"/>
  <c r="K43" i="58" s="1"/>
  <c r="E44" i="58"/>
  <c r="F44" i="58"/>
  <c r="K44" i="58" s="1"/>
  <c r="E45" i="58"/>
  <c r="F45" i="58"/>
  <c r="K45" i="58" s="1"/>
  <c r="E46" i="58"/>
  <c r="F46" i="58"/>
  <c r="K46" i="58" s="1"/>
  <c r="E47" i="58"/>
  <c r="F47" i="58"/>
  <c r="K47" i="58" s="1"/>
  <c r="E48" i="58"/>
  <c r="F48" i="58"/>
  <c r="K48" i="58" s="1"/>
  <c r="E49" i="58"/>
  <c r="F49" i="58"/>
  <c r="K49" i="58" s="1"/>
  <c r="E50" i="58"/>
  <c r="F50" i="58"/>
  <c r="K50" i="58" s="1"/>
  <c r="E51" i="58"/>
  <c r="F51" i="58"/>
  <c r="K51" i="58" s="1"/>
  <c r="E52" i="58"/>
  <c r="F52" i="58"/>
  <c r="K52" i="58" s="1"/>
  <c r="E53" i="58"/>
  <c r="F53" i="58"/>
  <c r="K53" i="58" s="1"/>
  <c r="E54" i="58"/>
  <c r="F54" i="58"/>
  <c r="K54" i="58" s="1"/>
  <c r="E55" i="58"/>
  <c r="F55" i="58"/>
  <c r="K55" i="58" s="1"/>
  <c r="E56" i="58"/>
  <c r="F56" i="58"/>
  <c r="K56" i="58" s="1"/>
  <c r="E57" i="58"/>
  <c r="F57" i="58"/>
  <c r="K57" i="58" s="1"/>
  <c r="E58" i="58"/>
  <c r="F58" i="58"/>
  <c r="K58" i="58" s="1"/>
  <c r="E59" i="58"/>
  <c r="F59" i="58"/>
  <c r="K59" i="58" s="1"/>
  <c r="E60" i="58"/>
  <c r="F60" i="58"/>
  <c r="K60" i="58" s="1"/>
  <c r="E61" i="58"/>
  <c r="F61" i="58"/>
  <c r="K61" i="58" s="1"/>
  <c r="E62" i="58"/>
  <c r="F62" i="58"/>
  <c r="K62" i="58" s="1"/>
  <c r="E63" i="58"/>
  <c r="F63" i="58"/>
  <c r="K63" i="58" s="1"/>
  <c r="E64" i="58"/>
  <c r="F64" i="58"/>
  <c r="K64" i="58" s="1"/>
  <c r="E65" i="58"/>
  <c r="F65" i="58"/>
  <c r="K65" i="58" s="1"/>
  <c r="E66" i="58"/>
  <c r="F66" i="58"/>
  <c r="K66" i="58" s="1"/>
  <c r="E67" i="58"/>
  <c r="F67" i="58"/>
  <c r="K67" i="58" s="1"/>
  <c r="E68" i="58"/>
  <c r="F68" i="58"/>
  <c r="K68" i="58" s="1"/>
  <c r="E69" i="58"/>
  <c r="F69" i="58"/>
  <c r="K69" i="58" s="1"/>
  <c r="E70" i="58"/>
  <c r="F70" i="58"/>
  <c r="K70" i="58" s="1"/>
  <c r="E72" i="58"/>
  <c r="F72" i="58"/>
  <c r="K72" i="58" s="1"/>
  <c r="E73" i="58"/>
  <c r="F73" i="58"/>
  <c r="E74" i="58"/>
  <c r="F74" i="58"/>
  <c r="K74" i="58" s="1"/>
  <c r="E75" i="58"/>
  <c r="F75" i="58"/>
  <c r="K75" i="58" s="1"/>
  <c r="E76" i="58"/>
  <c r="F76" i="58"/>
  <c r="K76" i="58" s="1"/>
  <c r="E77" i="58"/>
  <c r="F77" i="58"/>
  <c r="K77" i="58" s="1"/>
  <c r="E78" i="58"/>
  <c r="F78" i="58"/>
  <c r="K78" i="58" s="1"/>
  <c r="E79" i="58"/>
  <c r="F79" i="58"/>
  <c r="K79" i="58" s="1"/>
  <c r="E80" i="58"/>
  <c r="F80" i="58"/>
  <c r="K80" i="58" s="1"/>
  <c r="E81" i="58"/>
  <c r="F81" i="58"/>
  <c r="K81" i="58" s="1"/>
  <c r="E84" i="58"/>
  <c r="F84" i="58"/>
  <c r="K84" i="58" s="1"/>
  <c r="E85" i="58"/>
  <c r="F85" i="58"/>
  <c r="K85" i="58" s="1"/>
  <c r="E86" i="58"/>
  <c r="F86" i="58"/>
  <c r="K86" i="58" s="1"/>
  <c r="E87" i="58"/>
  <c r="F87" i="58"/>
  <c r="K87" i="58" s="1"/>
  <c r="E88" i="58"/>
  <c r="F88" i="58"/>
  <c r="K88" i="58" s="1"/>
  <c r="E89" i="58"/>
  <c r="F89" i="58"/>
  <c r="K89" i="58" s="1"/>
  <c r="E90" i="58"/>
  <c r="F90" i="58" s="1"/>
  <c r="K90" i="58" s="1"/>
  <c r="E91" i="58"/>
  <c r="F91" i="58"/>
  <c r="K91" i="58" s="1"/>
  <c r="E92" i="58"/>
  <c r="F92" i="58"/>
  <c r="K92" i="58" s="1"/>
  <c r="E93" i="58"/>
  <c r="F93" i="58"/>
  <c r="K93" i="58" s="1"/>
  <c r="E94" i="58"/>
  <c r="F94" i="58"/>
  <c r="K94" i="58" s="1"/>
  <c r="E95" i="58"/>
  <c r="F95" i="58" s="1"/>
  <c r="K95" i="58" s="1"/>
  <c r="E96" i="58"/>
  <c r="F96" i="58" s="1"/>
  <c r="K96" i="58" s="1"/>
  <c r="E97" i="58"/>
  <c r="F97" i="58"/>
  <c r="K97" i="58" s="1"/>
  <c r="E98" i="58"/>
  <c r="F98" i="58"/>
  <c r="K98" i="58" s="1"/>
  <c r="E99" i="58"/>
  <c r="F99" i="58"/>
  <c r="K99" i="58" s="1"/>
  <c r="E100" i="58"/>
  <c r="F100" i="58"/>
  <c r="K100" i="58" s="1"/>
  <c r="E102" i="58"/>
  <c r="F102" i="58" s="1"/>
  <c r="K102" i="58" s="1"/>
  <c r="E103" i="58"/>
  <c r="F103" i="58" s="1"/>
  <c r="E104" i="58"/>
  <c r="F104" i="58"/>
  <c r="K104" i="58" s="1"/>
  <c r="E105" i="58"/>
  <c r="F105" i="58"/>
  <c r="K105" i="58" s="1"/>
  <c r="E106" i="58"/>
  <c r="F106" i="58"/>
  <c r="K106" i="58" s="1"/>
  <c r="E107" i="58"/>
  <c r="F107" i="58"/>
  <c r="K107" i="58" s="1"/>
  <c r="E108" i="58"/>
  <c r="F108" i="58"/>
  <c r="K108" i="58" s="1"/>
  <c r="E109" i="58"/>
  <c r="F109" i="58"/>
  <c r="K109" i="58" s="1"/>
  <c r="E110" i="58"/>
  <c r="F110" i="58"/>
  <c r="K110" i="58" s="1"/>
  <c r="E111" i="58"/>
  <c r="F111" i="58"/>
  <c r="K111" i="58" s="1"/>
  <c r="E112" i="58"/>
  <c r="F112" i="58"/>
  <c r="K112" i="58" s="1"/>
  <c r="E113" i="58"/>
  <c r="F113" i="58"/>
  <c r="K113" i="58" s="1"/>
  <c r="E114" i="58"/>
  <c r="F114" i="58"/>
  <c r="K114" i="58" s="1"/>
  <c r="E115" i="58"/>
  <c r="F115" i="58"/>
  <c r="K115" i="58" s="1"/>
  <c r="E116" i="58"/>
  <c r="F116" i="58"/>
  <c r="K116" i="58" s="1"/>
  <c r="E117" i="58"/>
  <c r="F117" i="58"/>
  <c r="K117" i="58" s="1"/>
  <c r="E118" i="58"/>
  <c r="F118" i="58"/>
  <c r="K118" i="58" s="1"/>
  <c r="E119" i="58"/>
  <c r="F119" i="58"/>
  <c r="K119" i="58" s="1"/>
  <c r="E120" i="58"/>
  <c r="F120" i="58"/>
  <c r="K120" i="58" s="1"/>
  <c r="E121" i="58"/>
  <c r="F121" i="58"/>
  <c r="K121" i="58" s="1"/>
  <c r="E122" i="58"/>
  <c r="F122" i="58"/>
  <c r="K122" i="58" s="1"/>
  <c r="E123" i="58"/>
  <c r="F123" i="58"/>
  <c r="K123" i="58" s="1"/>
  <c r="E124" i="58"/>
  <c r="F124" i="58"/>
  <c r="K124" i="58" s="1"/>
  <c r="E125" i="58"/>
  <c r="F125" i="58"/>
  <c r="K125" i="58" s="1"/>
  <c r="E126" i="58"/>
  <c r="F126" i="58"/>
  <c r="K126" i="58" s="1"/>
  <c r="E127" i="58"/>
  <c r="F127" i="58"/>
  <c r="K127" i="58" s="1"/>
  <c r="E128" i="58"/>
  <c r="F128" i="58"/>
  <c r="K128" i="58" s="1"/>
  <c r="E129" i="58"/>
  <c r="F129" i="58"/>
  <c r="K129" i="58" s="1"/>
  <c r="E130" i="58"/>
  <c r="F130" i="58"/>
  <c r="K130" i="58" s="1"/>
  <c r="E131" i="58"/>
  <c r="F131" i="58"/>
  <c r="K131" i="58" s="1"/>
  <c r="E132" i="58"/>
  <c r="F132" i="58"/>
  <c r="K132" i="58" s="1"/>
  <c r="E133" i="58"/>
  <c r="F133" i="58"/>
  <c r="K133" i="58" s="1"/>
  <c r="E134" i="58"/>
  <c r="F134" i="58"/>
  <c r="K134" i="58" s="1"/>
  <c r="E135" i="58"/>
  <c r="F135" i="58"/>
  <c r="K135" i="58" s="1"/>
  <c r="E136" i="58"/>
  <c r="F136" i="58"/>
  <c r="K136" i="58" s="1"/>
  <c r="E137" i="58"/>
  <c r="F137" i="58"/>
  <c r="K137" i="58" s="1"/>
  <c r="E138" i="58"/>
  <c r="F138" i="58"/>
  <c r="K138" i="58" s="1"/>
  <c r="E139" i="58"/>
  <c r="F139" i="58"/>
  <c r="K139" i="58" s="1"/>
  <c r="E140" i="58"/>
  <c r="F140" i="58"/>
  <c r="K140" i="58" s="1"/>
  <c r="E141" i="58"/>
  <c r="F141" i="58"/>
  <c r="K141" i="58" s="1"/>
  <c r="E142" i="58"/>
  <c r="F142" i="58"/>
  <c r="K142" i="58" s="1"/>
  <c r="E143" i="58"/>
  <c r="F143" i="58"/>
  <c r="K143" i="58" s="1"/>
  <c r="E144" i="58"/>
  <c r="F144" i="58"/>
  <c r="K144" i="58" s="1"/>
  <c r="E145" i="58"/>
  <c r="F145" i="58"/>
  <c r="K145" i="58" s="1"/>
  <c r="E146" i="58"/>
  <c r="F146" i="58"/>
  <c r="K146" i="58" s="1"/>
  <c r="E147" i="58"/>
  <c r="F147" i="58"/>
  <c r="K147" i="58" s="1"/>
  <c r="E148" i="58"/>
  <c r="F148" i="58"/>
  <c r="K148" i="58" s="1"/>
  <c r="E149" i="58"/>
  <c r="F149" i="58"/>
  <c r="K149" i="58" s="1"/>
  <c r="E150" i="58"/>
  <c r="F150" i="58"/>
  <c r="K150" i="58" s="1"/>
  <c r="E151" i="58"/>
  <c r="F151" i="58"/>
  <c r="K151" i="58" s="1"/>
  <c r="E152" i="58"/>
  <c r="F152" i="58"/>
  <c r="K152" i="58" s="1"/>
  <c r="E153" i="58"/>
  <c r="F153" i="58"/>
  <c r="K153" i="58" s="1"/>
  <c r="E154" i="58"/>
  <c r="F154" i="58"/>
  <c r="K154" i="58" s="1"/>
  <c r="E155" i="58"/>
  <c r="F155" i="58"/>
  <c r="K155" i="58" s="1"/>
  <c r="E156" i="58"/>
  <c r="F156" i="58"/>
  <c r="K156" i="58" s="1"/>
  <c r="E157" i="58"/>
  <c r="F157" i="58"/>
  <c r="K157" i="58" s="1"/>
  <c r="E158" i="58"/>
  <c r="F158" i="58"/>
  <c r="K158" i="58" s="1"/>
  <c r="E159" i="58"/>
  <c r="F159" i="58"/>
  <c r="K159" i="58" s="1"/>
  <c r="E160" i="58"/>
  <c r="F160" i="58"/>
  <c r="K160" i="58" s="1"/>
  <c r="E161" i="58"/>
  <c r="F161" i="58"/>
  <c r="K161" i="58" s="1"/>
  <c r="E162" i="58"/>
  <c r="F162" i="58"/>
  <c r="K162" i="58" s="1"/>
  <c r="E163" i="58"/>
  <c r="F163" i="58"/>
  <c r="K163" i="58" s="1"/>
  <c r="E164" i="58"/>
  <c r="F164" i="58"/>
  <c r="K164" i="58" s="1"/>
  <c r="E165" i="58"/>
  <c r="F165" i="58"/>
  <c r="K165" i="58" s="1"/>
  <c r="E166" i="58"/>
  <c r="F166" i="58"/>
  <c r="K166" i="58" s="1"/>
  <c r="E167" i="58"/>
  <c r="F167" i="58"/>
  <c r="K167" i="58" s="1"/>
  <c r="E168" i="58"/>
  <c r="F168" i="58"/>
  <c r="K168" i="58" s="1"/>
  <c r="E169" i="58"/>
  <c r="F169" i="58"/>
  <c r="K169" i="58" s="1"/>
  <c r="E170" i="58"/>
  <c r="F170" i="58"/>
  <c r="K170" i="58" s="1"/>
  <c r="E171" i="58"/>
  <c r="F171" i="58"/>
  <c r="K171" i="58" s="1"/>
  <c r="E172" i="58"/>
  <c r="F172" i="58"/>
  <c r="K172" i="58" s="1"/>
  <c r="E173" i="58"/>
  <c r="F173" i="58"/>
  <c r="K173" i="58" s="1"/>
  <c r="E174" i="58"/>
  <c r="F174" i="58"/>
  <c r="K174" i="58" s="1"/>
  <c r="E175" i="58"/>
  <c r="F175" i="58"/>
  <c r="K175" i="58" s="1"/>
  <c r="E176" i="58"/>
  <c r="F176" i="58"/>
  <c r="K176" i="58" s="1"/>
  <c r="E177" i="58"/>
  <c r="F177" i="58"/>
  <c r="K177" i="58" s="1"/>
  <c r="E178" i="58"/>
  <c r="F178" i="58"/>
  <c r="K178" i="58" s="1"/>
  <c r="E179" i="58"/>
  <c r="F179" i="58"/>
  <c r="K179" i="58" s="1"/>
  <c r="E180" i="58"/>
  <c r="F180" i="58"/>
  <c r="E181" i="58"/>
  <c r="F181" i="58"/>
  <c r="E182" i="58"/>
  <c r="F182" i="58"/>
  <c r="E183" i="58"/>
  <c r="F183" i="58"/>
  <c r="E184" i="58"/>
  <c r="F184" i="58"/>
  <c r="E185" i="58"/>
  <c r="F185" i="58"/>
  <c r="E187" i="58"/>
  <c r="F187" i="58" s="1"/>
  <c r="K187" i="58" s="1"/>
  <c r="E188" i="58"/>
  <c r="F188" i="58"/>
  <c r="K188" i="58" s="1"/>
  <c r="E189" i="58"/>
  <c r="F189" i="58"/>
  <c r="K189" i="58" s="1"/>
  <c r="E190" i="58"/>
  <c r="F190" i="58"/>
  <c r="K190" i="58" s="1"/>
  <c r="E191" i="58"/>
  <c r="F191" i="58"/>
  <c r="E192" i="58"/>
  <c r="F192" i="58"/>
  <c r="K192" i="58" s="1"/>
  <c r="E193" i="58"/>
  <c r="F193" i="58"/>
  <c r="K193" i="58" s="1"/>
  <c r="E194" i="58"/>
  <c r="F194" i="58"/>
  <c r="K194" i="58" s="1"/>
  <c r="E195" i="58"/>
  <c r="F195" i="58"/>
  <c r="K195" i="58" s="1"/>
  <c r="E196" i="58"/>
  <c r="F196" i="58"/>
  <c r="K196" i="58" s="1"/>
  <c r="E197" i="58"/>
  <c r="F197" i="58"/>
  <c r="K197" i="58" s="1"/>
  <c r="E198" i="58"/>
  <c r="F198" i="58"/>
  <c r="K198" i="58" s="1"/>
  <c r="E199" i="58"/>
  <c r="F199" i="58" s="1"/>
  <c r="K199" i="58" s="1"/>
  <c r="E202" i="58"/>
  <c r="F202" i="58" s="1"/>
  <c r="K202" i="58" s="1"/>
  <c r="E203" i="58"/>
  <c r="F203" i="58"/>
  <c r="K203" i="58" s="1"/>
  <c r="E204" i="58"/>
  <c r="F204" i="58" s="1"/>
  <c r="K204" i="58" s="1"/>
  <c r="E205" i="58"/>
  <c r="F205" i="58" s="1"/>
  <c r="K205" i="58" s="1"/>
  <c r="E206" i="58"/>
  <c r="F206" i="58"/>
  <c r="K206" i="58" s="1"/>
  <c r="E207" i="58"/>
  <c r="F207" i="58"/>
  <c r="K207" i="58" s="1"/>
  <c r="E208" i="58"/>
  <c r="F208" i="58"/>
  <c r="K208" i="58" s="1"/>
  <c r="E209" i="58"/>
  <c r="F209" i="58"/>
  <c r="K209" i="58" s="1"/>
  <c r="E210" i="58"/>
  <c r="F210" i="58"/>
  <c r="K210" i="58" s="1"/>
  <c r="E211" i="58"/>
  <c r="F211" i="58"/>
  <c r="K211" i="58" s="1"/>
  <c r="E212" i="58"/>
  <c r="F212" i="58"/>
  <c r="K212" i="58" s="1"/>
  <c r="E213" i="58"/>
  <c r="F213" i="58"/>
  <c r="K213" i="58" s="1"/>
  <c r="E214" i="58"/>
  <c r="F214" i="58"/>
  <c r="K214" i="58" s="1"/>
  <c r="E215" i="58"/>
  <c r="F215" i="58"/>
  <c r="K215" i="58" s="1"/>
  <c r="E216" i="58"/>
  <c r="F216" i="58"/>
  <c r="K216" i="58" s="1"/>
  <c r="E217" i="58"/>
  <c r="F217" i="58"/>
  <c r="K217" i="58" s="1"/>
  <c r="E218" i="58"/>
  <c r="F218" i="58"/>
  <c r="K218" i="58" s="1"/>
  <c r="E219" i="58"/>
  <c r="F219" i="58"/>
  <c r="K219" i="58" s="1"/>
  <c r="E220" i="58"/>
  <c r="F220" i="58"/>
  <c r="K220" i="58" s="1"/>
  <c r="E221" i="58"/>
  <c r="F221" i="58"/>
  <c r="K221" i="58" s="1"/>
  <c r="E222" i="58"/>
  <c r="F222" i="58"/>
  <c r="K222" i="58" s="1"/>
  <c r="E223" i="58"/>
  <c r="F223" i="58"/>
  <c r="K223" i="58" s="1"/>
  <c r="E224" i="58"/>
  <c r="F224" i="58"/>
  <c r="K224" i="58" s="1"/>
  <c r="E225" i="58"/>
  <c r="F225" i="58"/>
  <c r="K225" i="58" s="1"/>
  <c r="E226" i="58"/>
  <c r="F226" i="58"/>
  <c r="K226" i="58" s="1"/>
  <c r="E227" i="58"/>
  <c r="F227" i="58"/>
  <c r="K227" i="58" s="1"/>
  <c r="E228" i="58"/>
  <c r="F228" i="58"/>
  <c r="K228" i="58" s="1"/>
  <c r="E230" i="58"/>
  <c r="F230" i="58"/>
  <c r="K230" i="58" s="1"/>
  <c r="E231" i="58"/>
  <c r="F231" i="58"/>
  <c r="K231" i="58" s="1"/>
  <c r="E232" i="58"/>
  <c r="F232" i="58"/>
  <c r="K232" i="58" s="1"/>
  <c r="E233" i="58"/>
  <c r="F233" i="58"/>
  <c r="K233" i="58" s="1"/>
  <c r="E235" i="58"/>
  <c r="F235" i="58"/>
  <c r="K235" i="58" s="1"/>
  <c r="E236" i="58"/>
  <c r="F236" i="58"/>
  <c r="K236" i="58" s="1"/>
  <c r="E237" i="58"/>
  <c r="F237" i="58"/>
  <c r="K237" i="58" s="1"/>
  <c r="E238" i="58"/>
  <c r="F238" i="58"/>
  <c r="K238" i="58" s="1"/>
  <c r="E239" i="58"/>
  <c r="F239" i="58"/>
  <c r="K239" i="58" s="1"/>
  <c r="E240" i="58"/>
  <c r="F240" i="58"/>
  <c r="K240" i="58" s="1"/>
  <c r="E241" i="58"/>
  <c r="F241" i="58"/>
  <c r="K241" i="58" s="1"/>
  <c r="E243" i="58"/>
  <c r="F243" i="58"/>
  <c r="K243" i="58" s="1"/>
  <c r="E244" i="58"/>
  <c r="F244" i="58"/>
  <c r="K244" i="58" s="1"/>
  <c r="E245" i="58"/>
  <c r="F245" i="58"/>
  <c r="K245" i="58" s="1"/>
  <c r="E246" i="58"/>
  <c r="F246" i="58"/>
  <c r="K246" i="58" s="1"/>
  <c r="E247" i="58"/>
  <c r="F247" i="58"/>
  <c r="K247" i="58" s="1"/>
  <c r="E248" i="58"/>
  <c r="F248" i="58"/>
  <c r="K248" i="58" s="1"/>
  <c r="E249" i="58"/>
  <c r="F249" i="58"/>
  <c r="K249" i="58" s="1"/>
  <c r="E250" i="58"/>
  <c r="F250" i="58"/>
  <c r="K250" i="58" s="1"/>
  <c r="E251" i="58"/>
  <c r="F251" i="58"/>
  <c r="K251" i="58" s="1"/>
  <c r="E252" i="58"/>
  <c r="F252" i="58"/>
  <c r="K252" i="58" s="1"/>
  <c r="E253" i="58"/>
  <c r="F253" i="58"/>
  <c r="K253" i="58" s="1"/>
  <c r="E254" i="58"/>
  <c r="F254" i="58"/>
  <c r="K254" i="58" s="1"/>
  <c r="E255" i="58"/>
  <c r="F255" i="58"/>
  <c r="K255" i="58" s="1"/>
  <c r="E256" i="58"/>
  <c r="F256" i="58"/>
  <c r="K256" i="58" s="1"/>
  <c r="E257" i="58"/>
  <c r="F257" i="58"/>
  <c r="K257" i="58" s="1"/>
  <c r="E258" i="58"/>
  <c r="F258" i="58"/>
  <c r="K258" i="58" s="1"/>
  <c r="E259" i="58"/>
  <c r="F259" i="58"/>
  <c r="K259" i="58" s="1"/>
  <c r="E260" i="58"/>
  <c r="F260" i="58"/>
  <c r="K260" i="58" s="1"/>
  <c r="E261" i="58"/>
  <c r="F261" i="58"/>
  <c r="K261" i="58" s="1"/>
  <c r="E262" i="58"/>
  <c r="F262" i="58"/>
  <c r="K262" i="58" s="1"/>
  <c r="E263" i="58"/>
  <c r="F263" i="58"/>
  <c r="K263" i="58" s="1"/>
  <c r="E264" i="58"/>
  <c r="F264" i="58"/>
  <c r="K264" i="58" s="1"/>
  <c r="E265" i="58"/>
  <c r="F265" i="58"/>
  <c r="K265" i="58" s="1"/>
  <c r="E268" i="58"/>
  <c r="F268" i="58"/>
  <c r="E269" i="58"/>
  <c r="F269" i="58" s="1"/>
  <c r="K269" i="58" s="1"/>
  <c r="E270" i="58"/>
  <c r="F270" i="58"/>
  <c r="K270" i="58" s="1"/>
  <c r="E271" i="58"/>
  <c r="F271" i="58"/>
  <c r="K271" i="58" s="1"/>
  <c r="E272" i="58"/>
  <c r="F272" i="58"/>
  <c r="K272" i="58" s="1"/>
  <c r="E273" i="58"/>
  <c r="F273" i="58"/>
  <c r="K273" i="58" s="1"/>
  <c r="E274" i="58"/>
  <c r="F274" i="58"/>
  <c r="K274" i="58" s="1"/>
  <c r="E275" i="58"/>
  <c r="F275" i="58"/>
  <c r="K275" i="58" s="1"/>
  <c r="E276" i="58"/>
  <c r="F276" i="58"/>
  <c r="K276" i="58" s="1"/>
  <c r="E277" i="58"/>
  <c r="F277" i="58"/>
  <c r="K277" i="58" s="1"/>
  <c r="E279" i="58"/>
  <c r="F279" i="58"/>
  <c r="K279" i="58" s="1"/>
  <c r="E280" i="58"/>
  <c r="F280" i="58"/>
  <c r="K280" i="58" s="1"/>
  <c r="E281" i="58"/>
  <c r="F281" i="58"/>
  <c r="K281" i="58" s="1"/>
  <c r="E282" i="58"/>
  <c r="F282" i="58"/>
  <c r="K282" i="58" s="1"/>
  <c r="E283" i="58"/>
  <c r="F283" i="58"/>
  <c r="K283" i="58" s="1"/>
  <c r="E284" i="58"/>
  <c r="F284" i="58"/>
  <c r="K284" i="58" s="1"/>
  <c r="E285" i="58"/>
  <c r="F285" i="58"/>
  <c r="K285" i="58" s="1"/>
  <c r="E286" i="58"/>
  <c r="F286" i="58"/>
  <c r="K286" i="58" s="1"/>
  <c r="E287" i="58"/>
  <c r="F287" i="58"/>
  <c r="K287" i="58" s="1"/>
  <c r="E288" i="58"/>
  <c r="F288" i="58"/>
  <c r="K288" i="58" s="1"/>
  <c r="E289" i="58"/>
  <c r="F289" i="58"/>
  <c r="K289" i="58" s="1"/>
  <c r="E290" i="58"/>
  <c r="F290" i="58"/>
  <c r="K290" i="58" s="1"/>
  <c r="E292" i="58"/>
  <c r="F292" i="58"/>
  <c r="K292" i="58" s="1"/>
  <c r="E293" i="58"/>
  <c r="F293" i="58"/>
  <c r="K293" i="58" s="1"/>
  <c r="E294" i="58"/>
  <c r="F294" i="58" s="1"/>
  <c r="K294" i="58" s="1"/>
  <c r="E295" i="58"/>
  <c r="F295" i="58"/>
  <c r="K295" i="58" s="1"/>
  <c r="E296" i="58"/>
  <c r="F296" i="58"/>
  <c r="K296" i="58" s="1"/>
  <c r="E297" i="58"/>
  <c r="F297" i="58"/>
  <c r="K297" i="58" s="1"/>
  <c r="E298" i="58"/>
  <c r="F298" i="58"/>
  <c r="K298" i="58" s="1"/>
  <c r="E299" i="58"/>
  <c r="F299" i="58"/>
  <c r="K299" i="58" s="1"/>
  <c r="E300" i="58"/>
  <c r="F300" i="58"/>
  <c r="K300" i="58" s="1"/>
  <c r="E301" i="58"/>
  <c r="F301" i="58"/>
  <c r="K301" i="58" s="1"/>
  <c r="E302" i="58"/>
  <c r="F302" i="58"/>
  <c r="K302" i="58" s="1"/>
  <c r="E303" i="58"/>
  <c r="F303" i="58"/>
  <c r="K303" i="58" s="1"/>
  <c r="E304" i="58"/>
  <c r="F304" i="58"/>
  <c r="K304" i="58" s="1"/>
  <c r="E305" i="58"/>
  <c r="F305" i="58"/>
  <c r="K305" i="58" s="1"/>
  <c r="E306" i="58"/>
  <c r="F306" i="58"/>
  <c r="K306" i="58" s="1"/>
  <c r="E307" i="58"/>
  <c r="F307" i="58"/>
  <c r="K307" i="58" s="1"/>
  <c r="E308" i="58"/>
  <c r="F308" i="58"/>
  <c r="K308" i="58" s="1"/>
  <c r="E309" i="58"/>
  <c r="F309" i="58"/>
  <c r="K309" i="58" s="1"/>
  <c r="E310" i="58"/>
  <c r="F310" i="58"/>
  <c r="K310" i="58" s="1"/>
  <c r="E311" i="58"/>
  <c r="F311" i="58"/>
  <c r="K311" i="58" s="1"/>
  <c r="E312" i="58"/>
  <c r="F312" i="58"/>
  <c r="K312" i="58" s="1"/>
  <c r="E315" i="58"/>
  <c r="F315" i="58"/>
  <c r="E316" i="58"/>
  <c r="F316" i="58"/>
  <c r="K316" i="58" s="1"/>
  <c r="E317" i="58"/>
  <c r="F317" i="58"/>
  <c r="K317" i="58" s="1"/>
  <c r="E319" i="58"/>
  <c r="F319" i="58"/>
  <c r="K319" i="58" s="1"/>
  <c r="E320" i="58"/>
  <c r="F320" i="58"/>
  <c r="K320" i="58" s="1"/>
  <c r="E321" i="58"/>
  <c r="F321" i="58"/>
  <c r="K321" i="58" s="1"/>
  <c r="E322" i="58"/>
  <c r="F322" i="58"/>
  <c r="K322" i="58" s="1"/>
  <c r="E323" i="58"/>
  <c r="F323" i="58"/>
  <c r="K323" i="58" s="1"/>
  <c r="E324" i="58"/>
  <c r="F324" i="58" s="1"/>
  <c r="K324" i="58" s="1"/>
  <c r="E325" i="58"/>
  <c r="F325" i="58"/>
  <c r="K325" i="58" s="1"/>
  <c r="E326" i="58"/>
  <c r="F326" i="58"/>
  <c r="K326" i="58" s="1"/>
  <c r="E327" i="58"/>
  <c r="F327" i="58"/>
  <c r="K327" i="58" s="1"/>
  <c r="E328" i="58"/>
  <c r="F328" i="58"/>
  <c r="K328" i="58" s="1"/>
  <c r="E329" i="58"/>
  <c r="F329" i="58"/>
  <c r="K329" i="58" s="1"/>
  <c r="E330" i="58"/>
  <c r="F330" i="58"/>
  <c r="K330" i="58" s="1"/>
  <c r="E333" i="58"/>
  <c r="F333" i="58"/>
  <c r="K333" i="58" s="1"/>
  <c r="E334" i="58"/>
  <c r="F334" i="58"/>
  <c r="K334" i="58" s="1"/>
  <c r="E335" i="58"/>
  <c r="F335" i="58"/>
  <c r="K335" i="58" s="1"/>
  <c r="E337" i="58"/>
  <c r="F337" i="58" s="1"/>
  <c r="K337" i="58" s="1"/>
  <c r="E338" i="58"/>
  <c r="F338" i="58" s="1"/>
  <c r="K338" i="58" s="1"/>
  <c r="E339" i="58"/>
  <c r="F339" i="58" s="1"/>
  <c r="K339" i="58" s="1"/>
  <c r="E341" i="58"/>
  <c r="F341" i="58"/>
  <c r="K341" i="58" s="1"/>
  <c r="E342" i="58"/>
  <c r="F342" i="58"/>
  <c r="K342" i="58" s="1"/>
  <c r="E343" i="58"/>
  <c r="F343" i="58"/>
  <c r="K343" i="58" s="1"/>
  <c r="E344" i="58"/>
  <c r="F344" i="58"/>
  <c r="K344" i="58" s="1"/>
  <c r="E345" i="58"/>
  <c r="F345" i="58"/>
  <c r="K345" i="58" s="1"/>
  <c r="E346" i="58"/>
  <c r="F346" i="58"/>
  <c r="K346" i="58" s="1"/>
  <c r="E347" i="58"/>
  <c r="F347" i="58"/>
  <c r="K347" i="58" s="1"/>
  <c r="E348" i="58"/>
  <c r="F348" i="58"/>
  <c r="K348" i="58" s="1"/>
  <c r="E349" i="58"/>
  <c r="F349" i="58"/>
  <c r="K349" i="58" s="1"/>
  <c r="E350" i="58"/>
  <c r="F350" i="58"/>
  <c r="K350" i="58" s="1"/>
  <c r="E351" i="58"/>
  <c r="F351" i="58"/>
  <c r="K351" i="58" s="1"/>
  <c r="E352" i="58"/>
  <c r="F352" i="58"/>
  <c r="K352" i="58" s="1"/>
  <c r="E353" i="58"/>
  <c r="F353" i="58"/>
  <c r="K353" i="58" s="1"/>
  <c r="E354" i="58"/>
  <c r="F354" i="58"/>
  <c r="K354" i="58" s="1"/>
  <c r="E355" i="58"/>
  <c r="F355" i="58"/>
  <c r="K355" i="58" s="1"/>
  <c r="E356" i="58"/>
  <c r="F356" i="58"/>
  <c r="K356" i="58" s="1"/>
  <c r="E358" i="58"/>
  <c r="F358" i="58"/>
  <c r="K358" i="58" s="1"/>
  <c r="E359" i="58"/>
  <c r="F359" i="58"/>
  <c r="K359" i="58" s="1"/>
  <c r="E360" i="58"/>
  <c r="F360" i="58"/>
  <c r="K360" i="58" s="1"/>
  <c r="E361" i="58"/>
  <c r="F361" i="58"/>
  <c r="K361" i="58" s="1"/>
  <c r="E363" i="58"/>
  <c r="F363" i="58"/>
  <c r="K363" i="58" s="1"/>
  <c r="E364" i="58"/>
  <c r="F364" i="58"/>
  <c r="K364" i="58" s="1"/>
  <c r="E365" i="58"/>
  <c r="F365" i="58"/>
  <c r="K365" i="58" s="1"/>
  <c r="E366" i="58"/>
  <c r="F366" i="58"/>
  <c r="K366" i="58" s="1"/>
  <c r="E367" i="58"/>
  <c r="F367" i="58"/>
  <c r="K367" i="58" s="1"/>
  <c r="E368" i="58"/>
  <c r="F368" i="58"/>
  <c r="K368" i="58" s="1"/>
  <c r="E369" i="58"/>
  <c r="F369" i="58"/>
  <c r="K369" i="58" s="1"/>
  <c r="E371" i="58"/>
  <c r="F371" i="58"/>
  <c r="K371" i="58" s="1"/>
  <c r="E372" i="58"/>
  <c r="F372" i="58"/>
  <c r="K372" i="58" s="1"/>
  <c r="E373" i="58"/>
  <c r="F373" i="58"/>
  <c r="K373" i="58" s="1"/>
  <c r="E374" i="58"/>
  <c r="F374" i="58" s="1"/>
  <c r="K374" i="58" s="1"/>
  <c r="E375" i="58"/>
  <c r="F375" i="58"/>
  <c r="K375" i="58" s="1"/>
  <c r="E376" i="58"/>
  <c r="F376" i="58"/>
  <c r="K376" i="58" s="1"/>
  <c r="E377" i="58"/>
  <c r="F377" i="58"/>
  <c r="K377" i="58" s="1"/>
  <c r="E378" i="58"/>
  <c r="F378" i="58"/>
  <c r="K378" i="58" s="1"/>
  <c r="E379" i="58"/>
  <c r="F379" i="58"/>
  <c r="K379" i="58" s="1"/>
  <c r="E380" i="58"/>
  <c r="F380" i="58"/>
  <c r="K380" i="58" s="1"/>
  <c r="E381" i="58"/>
  <c r="F381" i="58"/>
  <c r="K381" i="58" s="1"/>
  <c r="E382" i="58"/>
  <c r="F382" i="58"/>
  <c r="K382" i="58" s="1"/>
  <c r="E383" i="58"/>
  <c r="F383" i="58"/>
  <c r="K383" i="58" s="1"/>
  <c r="E385" i="58"/>
  <c r="F385" i="58"/>
  <c r="K385" i="58" s="1"/>
  <c r="E386" i="58"/>
  <c r="F386" i="58"/>
  <c r="K386" i="58" s="1"/>
  <c r="E388" i="58"/>
  <c r="F388" i="58"/>
  <c r="K388" i="58" s="1"/>
  <c r="E389" i="58"/>
  <c r="F389" i="58"/>
  <c r="K389" i="58" s="1"/>
  <c r="E390" i="58"/>
  <c r="F390" i="58"/>
  <c r="K390" i="58" s="1"/>
  <c r="E391" i="58"/>
  <c r="F391" i="58"/>
  <c r="K391" i="58" s="1"/>
  <c r="E392" i="58"/>
  <c r="F392" i="58"/>
  <c r="K392" i="58" s="1"/>
  <c r="E393" i="58"/>
  <c r="F393" i="58"/>
  <c r="K393" i="58" s="1"/>
  <c r="E396" i="58"/>
  <c r="F396" i="58"/>
  <c r="K396" i="58" s="1"/>
  <c r="E397" i="58"/>
  <c r="F397" i="58"/>
  <c r="K397" i="58" s="1"/>
  <c r="E398" i="58"/>
  <c r="F398" i="58"/>
  <c r="K398" i="58" s="1"/>
  <c r="E399" i="58"/>
  <c r="F399" i="58"/>
  <c r="K399" i="58" s="1"/>
  <c r="E400" i="58"/>
  <c r="F400" i="58"/>
  <c r="K400" i="58" s="1"/>
  <c r="E401" i="58"/>
  <c r="F401" i="58"/>
  <c r="K401" i="58" s="1"/>
  <c r="E402" i="58"/>
  <c r="F402" i="58"/>
  <c r="K402" i="58" s="1"/>
  <c r="E403" i="58"/>
  <c r="F403" i="58"/>
  <c r="K403" i="58" s="1"/>
  <c r="E404" i="58"/>
  <c r="F404" i="58"/>
  <c r="K404" i="58" s="1"/>
  <c r="E405" i="58"/>
  <c r="F405" i="58"/>
  <c r="K405" i="58" s="1"/>
  <c r="E406" i="58"/>
  <c r="F406" i="58"/>
  <c r="K406" i="58" s="1"/>
  <c r="E407" i="58"/>
  <c r="F407" i="58"/>
  <c r="K407" i="58" s="1"/>
  <c r="E408" i="58"/>
  <c r="F408" i="58"/>
  <c r="K408" i="58" s="1"/>
  <c r="E409" i="58"/>
  <c r="F409" i="58"/>
  <c r="K409" i="58" s="1"/>
  <c r="E410" i="58"/>
  <c r="F410" i="58"/>
  <c r="K410" i="58" s="1"/>
  <c r="E411" i="58"/>
  <c r="F411" i="58"/>
  <c r="K411" i="58" s="1"/>
  <c r="E412" i="58"/>
  <c r="F412" i="58"/>
  <c r="K412" i="58" s="1"/>
  <c r="E413" i="58"/>
  <c r="F413" i="58" s="1"/>
  <c r="K413" i="58" s="1"/>
  <c r="E414" i="58"/>
  <c r="F414" i="58"/>
  <c r="K414" i="58" s="1"/>
  <c r="E415" i="58"/>
  <c r="F415" i="58"/>
  <c r="K415" i="58" s="1"/>
  <c r="E416" i="58"/>
  <c r="F416" i="58"/>
  <c r="K416" i="58" s="1"/>
  <c r="E417" i="58"/>
  <c r="F417" i="58"/>
  <c r="K417" i="58" s="1"/>
  <c r="E418" i="58"/>
  <c r="F418" i="58" s="1"/>
  <c r="K418" i="58" s="1"/>
  <c r="E419" i="58"/>
  <c r="F419" i="58"/>
  <c r="K419" i="58" s="1"/>
  <c r="E420" i="58"/>
  <c r="F420" i="58"/>
  <c r="K420" i="58" s="1"/>
  <c r="E422" i="58"/>
  <c r="F422" i="58" s="1"/>
  <c r="K422" i="58" s="1"/>
  <c r="E423" i="58"/>
  <c r="F423" i="58"/>
  <c r="K423" i="58" s="1"/>
  <c r="E424" i="58"/>
  <c r="F424" i="58"/>
  <c r="K424" i="58" s="1"/>
  <c r="E425" i="58"/>
  <c r="F425" i="58"/>
  <c r="K425" i="58" s="1"/>
  <c r="E426" i="58"/>
  <c r="F426" i="58"/>
  <c r="K426" i="58" s="1"/>
  <c r="E427" i="58"/>
  <c r="F427" i="58"/>
  <c r="K427" i="58" s="1"/>
  <c r="E428" i="58"/>
  <c r="F428" i="58"/>
  <c r="K428" i="58" s="1"/>
  <c r="E429" i="58"/>
  <c r="F429" i="58"/>
  <c r="K429" i="58" s="1"/>
  <c r="E430" i="58"/>
  <c r="F430" i="58"/>
  <c r="K430" i="58" s="1"/>
  <c r="E431" i="58"/>
  <c r="F431" i="58"/>
  <c r="K431" i="58" s="1"/>
  <c r="E432" i="58"/>
  <c r="F432" i="58"/>
  <c r="K432" i="58" s="1"/>
  <c r="E433" i="58"/>
  <c r="F433" i="58" s="1"/>
  <c r="K433" i="58" s="1"/>
  <c r="E434" i="58"/>
  <c r="F434" i="58" s="1"/>
  <c r="K434" i="58" s="1"/>
  <c r="E435" i="58"/>
  <c r="F435" i="58"/>
  <c r="K435" i="58" s="1"/>
  <c r="E436" i="58"/>
  <c r="F436" i="58"/>
  <c r="K436" i="58" s="1"/>
  <c r="E437" i="58"/>
  <c r="F437" i="58"/>
  <c r="K437" i="58" s="1"/>
  <c r="E438" i="58"/>
  <c r="F438" i="58"/>
  <c r="K438" i="58" s="1"/>
  <c r="F439" i="58"/>
  <c r="K439" i="58" s="1"/>
  <c r="F440" i="58"/>
  <c r="K440" i="58" s="1"/>
  <c r="E441" i="58"/>
  <c r="F441" i="58" s="1"/>
  <c r="K441" i="58" s="1"/>
  <c r="E442" i="58"/>
  <c r="F442" i="58"/>
  <c r="K442" i="58" s="1"/>
  <c r="E443" i="58"/>
  <c r="F443" i="58"/>
  <c r="K443" i="58" s="1"/>
  <c r="E445" i="58"/>
  <c r="F445" i="58"/>
  <c r="K445" i="58" s="1"/>
  <c r="E446" i="58"/>
  <c r="F446" i="58" s="1"/>
  <c r="E447" i="58"/>
  <c r="F447" i="58"/>
  <c r="K447" i="58" s="1"/>
  <c r="E448" i="58"/>
  <c r="F448" i="58"/>
  <c r="K448" i="58" s="1"/>
  <c r="E449" i="58"/>
  <c r="F449" i="58"/>
  <c r="K449" i="58" s="1"/>
  <c r="E450" i="58"/>
  <c r="F450" i="58"/>
  <c r="K450" i="58" s="1"/>
  <c r="E451" i="58"/>
  <c r="F451" i="58"/>
  <c r="K451" i="58" s="1"/>
  <c r="E452" i="58"/>
  <c r="F452" i="58"/>
  <c r="K452" i="58" s="1"/>
  <c r="E454" i="58"/>
  <c r="F454" i="58" s="1"/>
  <c r="K454" i="58" s="1"/>
  <c r="E455" i="58"/>
  <c r="F455" i="58"/>
  <c r="K455" i="58" s="1"/>
  <c r="E456" i="58"/>
  <c r="F456" i="58"/>
  <c r="K456" i="58" s="1"/>
  <c r="E457" i="58"/>
  <c r="F457" i="58"/>
  <c r="K457" i="58" s="1"/>
  <c r="E459" i="58"/>
  <c r="F459" i="58"/>
  <c r="K459" i="58" s="1"/>
  <c r="E460" i="58"/>
  <c r="F460" i="58"/>
  <c r="K460" i="58" s="1"/>
  <c r="E461" i="58"/>
  <c r="F461" i="58"/>
  <c r="K461" i="58" s="1"/>
  <c r="E462" i="58"/>
  <c r="F462" i="58"/>
  <c r="K462" i="58" s="1"/>
  <c r="E463" i="58"/>
  <c r="F463" i="58"/>
  <c r="K463" i="58" s="1"/>
  <c r="E464" i="58"/>
  <c r="F464" i="58"/>
  <c r="K464" i="58" s="1"/>
  <c r="E465" i="58"/>
  <c r="F465" i="58"/>
  <c r="K465" i="58" s="1"/>
  <c r="E466" i="58"/>
  <c r="F466" i="58"/>
  <c r="K466" i="58" s="1"/>
  <c r="E467" i="58"/>
  <c r="F467" i="58"/>
  <c r="K467" i="58" s="1"/>
  <c r="E468" i="58"/>
  <c r="F468" i="58"/>
  <c r="K468" i="58" s="1"/>
  <c r="E469" i="58"/>
  <c r="F469" i="58"/>
  <c r="K469" i="58" s="1"/>
  <c r="E470" i="58"/>
  <c r="F470" i="58"/>
  <c r="K470" i="58" s="1"/>
  <c r="E471" i="58"/>
  <c r="F471" i="58"/>
  <c r="K471" i="58" s="1"/>
  <c r="E472" i="58"/>
  <c r="F472" i="58"/>
  <c r="K472" i="58" s="1"/>
  <c r="E473" i="58"/>
  <c r="F473" i="58" s="1"/>
  <c r="K473" i="58" s="1"/>
  <c r="E474" i="58"/>
  <c r="F474" i="58"/>
  <c r="K474" i="58" s="1"/>
  <c r="E475" i="58"/>
  <c r="F475" i="58"/>
  <c r="K475" i="58" s="1"/>
  <c r="E476" i="58"/>
  <c r="F476" i="58"/>
  <c r="K476" i="58" s="1"/>
  <c r="E477" i="58"/>
  <c r="F477" i="58"/>
  <c r="K477" i="58" s="1"/>
  <c r="E478" i="58"/>
  <c r="F478" i="58"/>
  <c r="K478" i="58" s="1"/>
  <c r="E479" i="58"/>
  <c r="F479" i="58"/>
  <c r="K479" i="58" s="1"/>
  <c r="E480" i="58"/>
  <c r="F480" i="58"/>
  <c r="K480" i="58" s="1"/>
  <c r="E481" i="58"/>
  <c r="F481" i="58"/>
  <c r="K481" i="58" s="1"/>
  <c r="E482" i="58"/>
  <c r="F482" i="58"/>
  <c r="K482" i="58" s="1"/>
  <c r="E483" i="58"/>
  <c r="F483" i="58"/>
  <c r="K483" i="58" s="1"/>
  <c r="E484" i="58"/>
  <c r="F484" i="58"/>
  <c r="K484" i="58" s="1"/>
  <c r="E485" i="58"/>
  <c r="F485" i="58"/>
  <c r="K485" i="58" s="1"/>
  <c r="E486" i="58"/>
  <c r="F486" i="58"/>
  <c r="K486" i="58" s="1"/>
  <c r="E487" i="58"/>
  <c r="F487" i="58"/>
  <c r="K487" i="58" s="1"/>
  <c r="E488" i="58"/>
  <c r="F488" i="58"/>
  <c r="K488" i="58" s="1"/>
  <c r="E491" i="58"/>
  <c r="F491" i="58" s="1"/>
  <c r="K491" i="58" s="1"/>
  <c r="E492" i="58"/>
  <c r="F492" i="58" s="1"/>
  <c r="K492" i="58" s="1"/>
  <c r="E493" i="58"/>
  <c r="F493" i="58" s="1"/>
  <c r="K493" i="58" s="1"/>
  <c r="E494" i="58"/>
  <c r="F494" i="58" s="1"/>
  <c r="K494" i="58" s="1"/>
  <c r="E495" i="58"/>
  <c r="F495" i="58"/>
  <c r="K495" i="58" s="1"/>
  <c r="E496" i="58"/>
  <c r="F496" i="58"/>
  <c r="K496" i="58" s="1"/>
  <c r="E497" i="58"/>
  <c r="F497" i="58"/>
  <c r="K497" i="58" s="1"/>
  <c r="E498" i="58"/>
  <c r="F498" i="58"/>
  <c r="K498" i="58" s="1"/>
  <c r="E499" i="58"/>
  <c r="F499" i="58"/>
  <c r="K499" i="58" s="1"/>
  <c r="E500" i="58"/>
  <c r="F500" i="58"/>
  <c r="K500" i="58" s="1"/>
  <c r="E501" i="58"/>
  <c r="F501" i="58"/>
  <c r="K501" i="58" s="1"/>
  <c r="E502" i="58"/>
  <c r="F502" i="58"/>
  <c r="K502" i="58" s="1"/>
  <c r="E503" i="58"/>
  <c r="F503" i="58"/>
  <c r="K503" i="58" s="1"/>
  <c r="E504" i="58"/>
  <c r="F504" i="58"/>
  <c r="K504" i="58" s="1"/>
  <c r="E505" i="58"/>
  <c r="F505" i="58"/>
  <c r="K505" i="58" s="1"/>
  <c r="E506" i="58"/>
  <c r="F506" i="58"/>
  <c r="K506" i="58" s="1"/>
  <c r="E507" i="58"/>
  <c r="F507" i="58"/>
  <c r="K507" i="58" s="1"/>
  <c r="E508" i="58"/>
  <c r="F508" i="58"/>
  <c r="K508" i="58" s="1"/>
  <c r="E509" i="58"/>
  <c r="F509" i="58"/>
  <c r="K509" i="58" s="1"/>
  <c r="E510" i="58"/>
  <c r="F510" i="58"/>
  <c r="K510" i="58" s="1"/>
  <c r="E511" i="58"/>
  <c r="F511" i="58"/>
  <c r="K511" i="58" s="1"/>
  <c r="E512" i="58"/>
  <c r="F512" i="58"/>
  <c r="K512" i="58" s="1"/>
  <c r="E513" i="58"/>
  <c r="F513" i="58"/>
  <c r="K513" i="58" s="1"/>
  <c r="E514" i="58"/>
  <c r="F514" i="58"/>
  <c r="K514" i="58" s="1"/>
  <c r="E516" i="58"/>
  <c r="F516" i="58" s="1"/>
  <c r="K516" i="58" s="1"/>
  <c r="E517" i="58"/>
  <c r="F517" i="58" s="1"/>
  <c r="K517" i="58" s="1"/>
  <c r="E518" i="58"/>
  <c r="F518" i="58"/>
  <c r="K518" i="58" s="1"/>
  <c r="E519" i="58"/>
  <c r="F519" i="58"/>
  <c r="K519" i="58" s="1"/>
  <c r="E520" i="58"/>
  <c r="F520" i="58"/>
  <c r="K520" i="58" s="1"/>
  <c r="E521" i="58"/>
  <c r="F521" i="58"/>
  <c r="K521" i="58" s="1"/>
  <c r="E522" i="58"/>
  <c r="F522" i="58"/>
  <c r="K522" i="58" s="1"/>
  <c r="E523" i="58"/>
  <c r="F523" i="58"/>
  <c r="K523" i="58" s="1"/>
  <c r="E524" i="58"/>
  <c r="F524" i="58"/>
  <c r="K524" i="58" s="1"/>
  <c r="E525" i="58"/>
  <c r="F525" i="58"/>
  <c r="K525" i="58" s="1"/>
  <c r="E526" i="58"/>
  <c r="F526" i="58"/>
  <c r="K526" i="58" s="1"/>
  <c r="E527" i="58"/>
  <c r="F527" i="58"/>
  <c r="K527" i="58" s="1"/>
  <c r="E528" i="58"/>
  <c r="F528" i="58"/>
  <c r="K528" i="58" s="1"/>
  <c r="E529" i="58"/>
  <c r="F529" i="58"/>
  <c r="K529" i="58" s="1"/>
  <c r="E530" i="58"/>
  <c r="F530" i="58"/>
  <c r="K530" i="58" s="1"/>
  <c r="E532" i="58"/>
  <c r="F532" i="58"/>
  <c r="K532" i="58" s="1"/>
  <c r="E533" i="58"/>
  <c r="F533" i="58"/>
  <c r="K533" i="58" s="1"/>
  <c r="E534" i="58"/>
  <c r="F534" i="58"/>
  <c r="K534" i="58" s="1"/>
  <c r="E535" i="58"/>
  <c r="F535" i="58"/>
  <c r="K535" i="58" s="1"/>
  <c r="E536" i="58"/>
  <c r="F536" i="58"/>
  <c r="K536" i="58" s="1"/>
  <c r="E537" i="58"/>
  <c r="F537" i="58"/>
  <c r="K537" i="58" s="1"/>
  <c r="E538" i="58"/>
  <c r="F538" i="58"/>
  <c r="K538" i="58" s="1"/>
  <c r="E539" i="58"/>
  <c r="F539" i="58"/>
  <c r="K539" i="58" s="1"/>
  <c r="E540" i="58"/>
  <c r="F540" i="58"/>
  <c r="K540" i="58" s="1"/>
  <c r="E541" i="58"/>
  <c r="F541" i="58"/>
  <c r="K541" i="58" s="1"/>
  <c r="E542" i="58"/>
  <c r="F542" i="58"/>
  <c r="K542" i="58" s="1"/>
  <c r="E543" i="58"/>
  <c r="F543" i="58"/>
  <c r="K543" i="58" s="1"/>
  <c r="E544" i="58"/>
  <c r="F544" i="58"/>
  <c r="K544" i="58" s="1"/>
  <c r="E545" i="58"/>
  <c r="F545" i="58"/>
  <c r="K545" i="58" s="1"/>
  <c r="E546" i="58"/>
  <c r="F546" i="58"/>
  <c r="K546" i="58" s="1"/>
  <c r="E547" i="58"/>
  <c r="F547" i="58"/>
  <c r="K547" i="58" s="1"/>
  <c r="E548" i="58"/>
  <c r="F548" i="58"/>
  <c r="K548" i="58" s="1"/>
  <c r="E549" i="58"/>
  <c r="F549" i="58"/>
  <c r="K549" i="58" s="1"/>
  <c r="E550" i="58"/>
  <c r="F550" i="58"/>
  <c r="K550" i="58" s="1"/>
  <c r="E551" i="58"/>
  <c r="F551" i="58"/>
  <c r="K551" i="58" s="1"/>
  <c r="E552" i="58"/>
  <c r="F552" i="58"/>
  <c r="K552" i="58" s="1"/>
  <c r="E553" i="58"/>
  <c r="F553" i="58"/>
  <c r="K553" i="58" s="1"/>
  <c r="E554" i="58"/>
  <c r="F554" i="58"/>
  <c r="K554" i="58" s="1"/>
  <c r="E555" i="58"/>
  <c r="F555" i="58"/>
  <c r="K555" i="58" s="1"/>
  <c r="E556" i="58"/>
  <c r="F556" i="58"/>
  <c r="K556" i="58" s="1"/>
  <c r="E557" i="58"/>
  <c r="F557" i="58"/>
  <c r="K557" i="58" s="1"/>
  <c r="E558" i="58"/>
  <c r="F558" i="58"/>
  <c r="K558" i="58" s="1"/>
  <c r="E559" i="58"/>
  <c r="F559" i="58"/>
  <c r="K559" i="58" s="1"/>
  <c r="E560" i="58"/>
  <c r="F560" i="58"/>
  <c r="K560" i="58" s="1"/>
  <c r="E561" i="58"/>
  <c r="F561" i="58"/>
  <c r="K561" i="58" s="1"/>
  <c r="E564" i="58"/>
  <c r="F564" i="58"/>
  <c r="K564" i="58" s="1"/>
  <c r="E565" i="58"/>
  <c r="F565" i="58"/>
  <c r="K565" i="58" s="1"/>
  <c r="E566" i="58"/>
  <c r="F566" i="58"/>
  <c r="K566" i="58" s="1"/>
  <c r="E567" i="58"/>
  <c r="F567" i="58"/>
  <c r="K567" i="58" s="1"/>
  <c r="E568" i="58"/>
  <c r="F568" i="58"/>
  <c r="K568" i="58" s="1"/>
  <c r="E569" i="58"/>
  <c r="F569" i="58"/>
  <c r="K569" i="58" s="1"/>
  <c r="E570" i="58"/>
  <c r="F570" i="58"/>
  <c r="K570" i="58" s="1"/>
  <c r="E571" i="58"/>
  <c r="F571" i="58"/>
  <c r="K571" i="58" s="1"/>
  <c r="E572" i="58"/>
  <c r="F572" i="58"/>
  <c r="K572" i="58" s="1"/>
  <c r="E573" i="58"/>
  <c r="F573" i="58"/>
  <c r="K573" i="58" s="1"/>
  <c r="E574" i="58"/>
  <c r="F574" i="58"/>
  <c r="K574" i="58" s="1"/>
  <c r="E575" i="58"/>
  <c r="F575" i="58"/>
  <c r="K575" i="58" s="1"/>
  <c r="E576" i="58"/>
  <c r="F576" i="58"/>
  <c r="K576" i="58" s="1"/>
  <c r="E577" i="58"/>
  <c r="F577" i="58"/>
  <c r="K577" i="58" s="1"/>
  <c r="E578" i="58"/>
  <c r="F578" i="58"/>
  <c r="K578" i="58" s="1"/>
  <c r="E579" i="58"/>
  <c r="F579" i="58"/>
  <c r="K579" i="58" s="1"/>
  <c r="E580" i="58"/>
  <c r="F580" i="58"/>
  <c r="K580" i="58" s="1"/>
  <c r="E581" i="58"/>
  <c r="F581" i="58"/>
  <c r="K581" i="58" s="1"/>
  <c r="E582" i="58"/>
  <c r="F582" i="58"/>
  <c r="K582" i="58" s="1"/>
  <c r="E583" i="58"/>
  <c r="F583" i="58"/>
  <c r="K583" i="58" s="1"/>
  <c r="E584" i="58"/>
  <c r="F584" i="58"/>
  <c r="K584" i="58" s="1"/>
  <c r="E585" i="58"/>
  <c r="F585" i="58"/>
  <c r="K585" i="58" s="1"/>
  <c r="E586" i="58"/>
  <c r="F586" i="58"/>
  <c r="K586" i="58" s="1"/>
  <c r="E587" i="58"/>
  <c r="F587" i="58"/>
  <c r="K587" i="58" s="1"/>
  <c r="E588" i="58"/>
  <c r="F588" i="58"/>
  <c r="K588" i="58" s="1"/>
  <c r="E589" i="58"/>
  <c r="F589" i="58"/>
  <c r="K589" i="58" s="1"/>
  <c r="E590" i="58"/>
  <c r="F590" i="58"/>
  <c r="K590" i="58" s="1"/>
  <c r="E591" i="58"/>
  <c r="F591" i="58"/>
  <c r="K591" i="58" s="1"/>
  <c r="E592" i="58"/>
  <c r="F592" i="58"/>
  <c r="K592" i="58" s="1"/>
  <c r="E593" i="58"/>
  <c r="F593" i="58"/>
  <c r="K593" i="58" s="1"/>
  <c r="E594" i="58"/>
  <c r="F594" i="58"/>
  <c r="K594" i="58" s="1"/>
  <c r="E595" i="58"/>
  <c r="F595" i="58"/>
  <c r="K595" i="58" s="1"/>
  <c r="K596" i="58"/>
  <c r="E10" i="61"/>
  <c r="F10" i="61"/>
  <c r="E11" i="61"/>
  <c r="F11" i="61"/>
  <c r="E12" i="61"/>
  <c r="F12" i="61"/>
  <c r="K12" i="61" s="1"/>
  <c r="E13" i="61"/>
  <c r="F13" i="61"/>
  <c r="K13" i="61" s="1"/>
  <c r="E14" i="61"/>
  <c r="F14" i="61"/>
  <c r="K14" i="61" s="1"/>
  <c r="E16" i="61"/>
  <c r="F16" i="61"/>
  <c r="K16" i="61" s="1"/>
  <c r="E17" i="61"/>
  <c r="F17" i="61"/>
  <c r="K17" i="61" s="1"/>
  <c r="E19" i="61"/>
  <c r="F19" i="61"/>
  <c r="K19" i="61" s="1"/>
  <c r="E20" i="61"/>
  <c r="F20" i="61"/>
  <c r="K20" i="61" s="1"/>
  <c r="E21" i="61"/>
  <c r="F21" i="61"/>
  <c r="K21" i="61" s="1"/>
  <c r="E23" i="61"/>
  <c r="F23" i="61"/>
  <c r="K23" i="61" s="1"/>
  <c r="E24" i="61"/>
  <c r="F24" i="61"/>
  <c r="K24" i="61" s="1"/>
  <c r="E25" i="61"/>
  <c r="F25" i="61"/>
  <c r="K25" i="61" s="1"/>
  <c r="E26" i="61"/>
  <c r="F26" i="61"/>
  <c r="K26" i="61" s="1"/>
  <c r="E29" i="61"/>
  <c r="F29" i="61"/>
  <c r="K29" i="61" s="1"/>
  <c r="E30" i="61"/>
  <c r="F30" i="61"/>
  <c r="E31" i="61"/>
  <c r="F31" i="61"/>
  <c r="K31" i="61" s="1"/>
  <c r="E33" i="61"/>
  <c r="F33" i="61" s="1"/>
  <c r="K33" i="61" s="1"/>
  <c r="E34" i="61"/>
  <c r="F34" i="61"/>
  <c r="K34" i="61" s="1"/>
  <c r="E35" i="61"/>
  <c r="F35" i="61"/>
  <c r="K35" i="61" s="1"/>
  <c r="E36" i="61"/>
  <c r="F36" i="61"/>
  <c r="K36" i="61" s="1"/>
  <c r="E37" i="61"/>
  <c r="F37" i="61"/>
  <c r="K37" i="61" s="1"/>
  <c r="E38" i="61"/>
  <c r="F38" i="61"/>
  <c r="K38" i="61" s="1"/>
  <c r="E39" i="61"/>
  <c r="F39" i="61"/>
  <c r="K39" i="61" s="1"/>
  <c r="E40" i="61"/>
  <c r="F40" i="61"/>
  <c r="K40" i="61" s="1"/>
  <c r="E41" i="61"/>
  <c r="F41" i="61"/>
  <c r="K41" i="61" s="1"/>
  <c r="E42" i="61"/>
  <c r="F42" i="61"/>
  <c r="K42" i="61" s="1"/>
  <c r="E43" i="61"/>
  <c r="F43" i="61"/>
  <c r="K43" i="61" s="1"/>
  <c r="E44" i="61"/>
  <c r="F44" i="61"/>
  <c r="K44" i="61" s="1"/>
  <c r="E45" i="61"/>
  <c r="F45" i="61"/>
  <c r="K45" i="61" s="1"/>
  <c r="E46" i="61"/>
  <c r="F46" i="61"/>
  <c r="K46" i="61" s="1"/>
  <c r="E47" i="61"/>
  <c r="F47" i="61"/>
  <c r="K47" i="61" s="1"/>
  <c r="E48" i="61"/>
  <c r="F48" i="61"/>
  <c r="K48" i="61" s="1"/>
  <c r="E49" i="61"/>
  <c r="F49" i="61"/>
  <c r="K49" i="61" s="1"/>
  <c r="E50" i="61"/>
  <c r="F50" i="61"/>
  <c r="K50" i="61" s="1"/>
  <c r="E51" i="61"/>
  <c r="F51" i="61"/>
  <c r="K51" i="61" s="1"/>
  <c r="E52" i="61"/>
  <c r="F52" i="61"/>
  <c r="K52" i="61" s="1"/>
  <c r="E53" i="61"/>
  <c r="F53" i="61"/>
  <c r="K53" i="61" s="1"/>
  <c r="E54" i="61"/>
  <c r="F54" i="61"/>
  <c r="K54" i="61" s="1"/>
  <c r="E55" i="61"/>
  <c r="F55" i="61"/>
  <c r="K55" i="61" s="1"/>
  <c r="E56" i="61"/>
  <c r="F56" i="61"/>
  <c r="K56" i="61" s="1"/>
  <c r="E57" i="61"/>
  <c r="F57" i="61"/>
  <c r="K57" i="61" s="1"/>
  <c r="E58" i="61"/>
  <c r="F58" i="61"/>
  <c r="K58" i="61" s="1"/>
  <c r="E59" i="61"/>
  <c r="F59" i="61"/>
  <c r="K59" i="61" s="1"/>
  <c r="E60" i="61"/>
  <c r="F60" i="61"/>
  <c r="K60" i="61" s="1"/>
  <c r="E61" i="61"/>
  <c r="F61" i="61"/>
  <c r="K61" i="61" s="1"/>
  <c r="E62" i="61"/>
  <c r="F62" i="61"/>
  <c r="K62" i="61" s="1"/>
  <c r="E63" i="61"/>
  <c r="F63" i="61"/>
  <c r="K63" i="61" s="1"/>
  <c r="E64" i="61"/>
  <c r="F64" i="61"/>
  <c r="K64" i="61" s="1"/>
  <c r="E65" i="61"/>
  <c r="F65" i="61"/>
  <c r="K65" i="61" s="1"/>
  <c r="E66" i="61"/>
  <c r="F66" i="61"/>
  <c r="K66" i="61" s="1"/>
  <c r="E67" i="61"/>
  <c r="F67" i="61"/>
  <c r="K67" i="61" s="1"/>
  <c r="E68" i="61"/>
  <c r="F68" i="61"/>
  <c r="K68" i="61" s="1"/>
  <c r="E69" i="61"/>
  <c r="F69" i="61"/>
  <c r="K69" i="61" s="1"/>
  <c r="E70" i="61"/>
  <c r="F70" i="61"/>
  <c r="K70" i="61" s="1"/>
  <c r="E72" i="61"/>
  <c r="F72" i="61"/>
  <c r="K72" i="61" s="1"/>
  <c r="E73" i="61"/>
  <c r="F73" i="61"/>
  <c r="K73" i="61" s="1"/>
  <c r="E74" i="61"/>
  <c r="F74" i="61"/>
  <c r="K74" i="61" s="1"/>
  <c r="E75" i="61"/>
  <c r="F75" i="61"/>
  <c r="K75" i="61" s="1"/>
  <c r="E76" i="61"/>
  <c r="F76" i="61"/>
  <c r="K76" i="61" s="1"/>
  <c r="E77" i="61"/>
  <c r="F77" i="61"/>
  <c r="K77" i="61" s="1"/>
  <c r="E78" i="61"/>
  <c r="F78" i="61"/>
  <c r="K78" i="61" s="1"/>
  <c r="E79" i="61"/>
  <c r="F79" i="61"/>
  <c r="K79" i="61" s="1"/>
  <c r="E80" i="61"/>
  <c r="F80" i="61"/>
  <c r="K80" i="61" s="1"/>
  <c r="E81" i="61"/>
  <c r="F81" i="61"/>
  <c r="K81" i="61" s="1"/>
  <c r="E84" i="61"/>
  <c r="F84" i="61"/>
  <c r="K84" i="61" s="1"/>
  <c r="E85" i="61"/>
  <c r="F85" i="61"/>
  <c r="K85" i="61" s="1"/>
  <c r="E86" i="61"/>
  <c r="F86" i="61"/>
  <c r="K86" i="61" s="1"/>
  <c r="E87" i="61"/>
  <c r="F87" i="61"/>
  <c r="K87" i="61" s="1"/>
  <c r="E88" i="61"/>
  <c r="F88" i="61"/>
  <c r="K88" i="61" s="1"/>
  <c r="E89" i="61"/>
  <c r="F89" i="61"/>
  <c r="K89" i="61" s="1"/>
  <c r="E90" i="61"/>
  <c r="F90" i="61" s="1"/>
  <c r="K90" i="61" s="1"/>
  <c r="E91" i="61"/>
  <c r="F91" i="61"/>
  <c r="K91" i="61" s="1"/>
  <c r="E92" i="61"/>
  <c r="F92" i="61"/>
  <c r="K92" i="61" s="1"/>
  <c r="E93" i="61"/>
  <c r="F93" i="61"/>
  <c r="K93" i="61" s="1"/>
  <c r="E94" i="61"/>
  <c r="F94" i="61"/>
  <c r="K94" i="61" s="1"/>
  <c r="E95" i="61"/>
  <c r="F95" i="61" s="1"/>
  <c r="K95" i="61" s="1"/>
  <c r="E96" i="61"/>
  <c r="F96" i="61" s="1"/>
  <c r="K96" i="61" s="1"/>
  <c r="E97" i="61"/>
  <c r="F97" i="61"/>
  <c r="K97" i="61" s="1"/>
  <c r="E98" i="61"/>
  <c r="F98" i="61"/>
  <c r="K98" i="61" s="1"/>
  <c r="E99" i="61"/>
  <c r="F99" i="61"/>
  <c r="K99" i="61" s="1"/>
  <c r="E100" i="61"/>
  <c r="F100" i="61"/>
  <c r="K100" i="61" s="1"/>
  <c r="E102" i="61"/>
  <c r="F102" i="61" s="1"/>
  <c r="K102" i="61" s="1"/>
  <c r="E103" i="61"/>
  <c r="F103" i="61" s="1"/>
  <c r="K103" i="61" s="1"/>
  <c r="E104" i="61"/>
  <c r="F104" i="61"/>
  <c r="K104" i="61" s="1"/>
  <c r="E105" i="61"/>
  <c r="F105" i="61"/>
  <c r="K105" i="61" s="1"/>
  <c r="E106" i="61"/>
  <c r="F106" i="61"/>
  <c r="K106" i="61" s="1"/>
  <c r="E107" i="61"/>
  <c r="F107" i="61"/>
  <c r="K107" i="61" s="1"/>
  <c r="E108" i="61"/>
  <c r="F108" i="61"/>
  <c r="K108" i="61" s="1"/>
  <c r="E109" i="61"/>
  <c r="F109" i="61"/>
  <c r="K109" i="61" s="1"/>
  <c r="E110" i="61"/>
  <c r="F110" i="61"/>
  <c r="K110" i="61" s="1"/>
  <c r="E111" i="61"/>
  <c r="F111" i="61"/>
  <c r="K111" i="61" s="1"/>
  <c r="E112" i="61"/>
  <c r="F112" i="61"/>
  <c r="K112" i="61" s="1"/>
  <c r="E113" i="61"/>
  <c r="F113" i="61"/>
  <c r="K113" i="61" s="1"/>
  <c r="E114" i="61"/>
  <c r="F114" i="61"/>
  <c r="K114" i="61" s="1"/>
  <c r="E115" i="61"/>
  <c r="F115" i="61"/>
  <c r="K115" i="61" s="1"/>
  <c r="E116" i="61"/>
  <c r="F116" i="61"/>
  <c r="K116" i="61" s="1"/>
  <c r="E117" i="61"/>
  <c r="F117" i="61"/>
  <c r="K117" i="61" s="1"/>
  <c r="E118" i="61"/>
  <c r="F118" i="61"/>
  <c r="K118" i="61" s="1"/>
  <c r="E119" i="61"/>
  <c r="F119" i="61"/>
  <c r="K119" i="61" s="1"/>
  <c r="E120" i="61"/>
  <c r="F120" i="61"/>
  <c r="K120" i="61" s="1"/>
  <c r="E121" i="61"/>
  <c r="F121" i="61"/>
  <c r="K121" i="61" s="1"/>
  <c r="E122" i="61"/>
  <c r="F122" i="61"/>
  <c r="K122" i="61" s="1"/>
  <c r="E123" i="61"/>
  <c r="F123" i="61"/>
  <c r="K123" i="61" s="1"/>
  <c r="E124" i="61"/>
  <c r="F124" i="61"/>
  <c r="K124" i="61" s="1"/>
  <c r="E125" i="61"/>
  <c r="F125" i="61"/>
  <c r="K125" i="61" s="1"/>
  <c r="E126" i="61"/>
  <c r="F126" i="61"/>
  <c r="K126" i="61" s="1"/>
  <c r="E127" i="61"/>
  <c r="F127" i="61"/>
  <c r="K127" i="61" s="1"/>
  <c r="E128" i="61"/>
  <c r="F128" i="61"/>
  <c r="K128" i="61" s="1"/>
  <c r="E129" i="61"/>
  <c r="F129" i="61"/>
  <c r="K129" i="61" s="1"/>
  <c r="E130" i="61"/>
  <c r="F130" i="61"/>
  <c r="K130" i="61" s="1"/>
  <c r="E131" i="61"/>
  <c r="F131" i="61"/>
  <c r="K131" i="61" s="1"/>
  <c r="E132" i="61"/>
  <c r="F132" i="61"/>
  <c r="K132" i="61" s="1"/>
  <c r="E133" i="61"/>
  <c r="F133" i="61"/>
  <c r="K133" i="61" s="1"/>
  <c r="E134" i="61"/>
  <c r="F134" i="61"/>
  <c r="K134" i="61" s="1"/>
  <c r="E135" i="61"/>
  <c r="F135" i="61"/>
  <c r="K135" i="61" s="1"/>
  <c r="E136" i="61"/>
  <c r="F136" i="61"/>
  <c r="K136" i="61" s="1"/>
  <c r="E137" i="61"/>
  <c r="F137" i="61"/>
  <c r="K137" i="61" s="1"/>
  <c r="E138" i="61"/>
  <c r="F138" i="61"/>
  <c r="K138" i="61" s="1"/>
  <c r="E139" i="61"/>
  <c r="F139" i="61"/>
  <c r="K139" i="61" s="1"/>
  <c r="E140" i="61"/>
  <c r="F140" i="61"/>
  <c r="K140" i="61" s="1"/>
  <c r="E141" i="61"/>
  <c r="F141" i="61"/>
  <c r="K141" i="61" s="1"/>
  <c r="E142" i="61"/>
  <c r="F142" i="61"/>
  <c r="K142" i="61" s="1"/>
  <c r="E143" i="61"/>
  <c r="F143" i="61"/>
  <c r="K143" i="61" s="1"/>
  <c r="E144" i="61"/>
  <c r="F144" i="61"/>
  <c r="K144" i="61" s="1"/>
  <c r="E145" i="61"/>
  <c r="F145" i="61"/>
  <c r="K145" i="61" s="1"/>
  <c r="E146" i="61"/>
  <c r="F146" i="61"/>
  <c r="K146" i="61" s="1"/>
  <c r="E147" i="61"/>
  <c r="F147" i="61"/>
  <c r="K147" i="61" s="1"/>
  <c r="E148" i="61"/>
  <c r="F148" i="61"/>
  <c r="K148" i="61" s="1"/>
  <c r="E149" i="61"/>
  <c r="F149" i="61"/>
  <c r="K149" i="61" s="1"/>
  <c r="E150" i="61"/>
  <c r="F150" i="61"/>
  <c r="K150" i="61" s="1"/>
  <c r="E151" i="61"/>
  <c r="F151" i="61"/>
  <c r="K151" i="61" s="1"/>
  <c r="E152" i="61"/>
  <c r="F152" i="61"/>
  <c r="K152" i="61" s="1"/>
  <c r="E153" i="61"/>
  <c r="F153" i="61"/>
  <c r="K153" i="61" s="1"/>
  <c r="E154" i="61"/>
  <c r="F154" i="61"/>
  <c r="K154" i="61" s="1"/>
  <c r="E155" i="61"/>
  <c r="F155" i="61"/>
  <c r="K155" i="61" s="1"/>
  <c r="E156" i="61"/>
  <c r="F156" i="61"/>
  <c r="K156" i="61" s="1"/>
  <c r="E157" i="61"/>
  <c r="F157" i="61"/>
  <c r="K157" i="61" s="1"/>
  <c r="E158" i="61"/>
  <c r="F158" i="61"/>
  <c r="K158" i="61" s="1"/>
  <c r="E159" i="61"/>
  <c r="F159" i="61"/>
  <c r="K159" i="61" s="1"/>
  <c r="E160" i="61"/>
  <c r="F160" i="61"/>
  <c r="K160" i="61" s="1"/>
  <c r="E161" i="61"/>
  <c r="F161" i="61"/>
  <c r="K161" i="61" s="1"/>
  <c r="E162" i="61"/>
  <c r="F162" i="61"/>
  <c r="K162" i="61" s="1"/>
  <c r="E163" i="61"/>
  <c r="F163" i="61"/>
  <c r="K163" i="61" s="1"/>
  <c r="E164" i="61"/>
  <c r="F164" i="61"/>
  <c r="K164" i="61" s="1"/>
  <c r="E165" i="61"/>
  <c r="F165" i="61"/>
  <c r="K165" i="61" s="1"/>
  <c r="E166" i="61"/>
  <c r="F166" i="61"/>
  <c r="K166" i="61" s="1"/>
  <c r="E167" i="61"/>
  <c r="F167" i="61"/>
  <c r="K167" i="61" s="1"/>
  <c r="E168" i="61"/>
  <c r="F168" i="61"/>
  <c r="K168" i="61" s="1"/>
  <c r="E169" i="61"/>
  <c r="F169" i="61"/>
  <c r="K169" i="61" s="1"/>
  <c r="E170" i="61"/>
  <c r="F170" i="61"/>
  <c r="K170" i="61" s="1"/>
  <c r="E171" i="61"/>
  <c r="F171" i="61"/>
  <c r="K171" i="61" s="1"/>
  <c r="E172" i="61"/>
  <c r="F172" i="61"/>
  <c r="K172" i="61" s="1"/>
  <c r="E173" i="61"/>
  <c r="F173" i="61"/>
  <c r="K173" i="61" s="1"/>
  <c r="E174" i="61"/>
  <c r="F174" i="61"/>
  <c r="K174" i="61" s="1"/>
  <c r="E175" i="61"/>
  <c r="F175" i="61"/>
  <c r="K175" i="61" s="1"/>
  <c r="E176" i="61"/>
  <c r="F176" i="61"/>
  <c r="K176" i="61" s="1"/>
  <c r="E177" i="61"/>
  <c r="F177" i="61"/>
  <c r="K177" i="61" s="1"/>
  <c r="E178" i="61"/>
  <c r="F178" i="61"/>
  <c r="K178" i="61" s="1"/>
  <c r="E179" i="61"/>
  <c r="F179" i="61"/>
  <c r="K179" i="61" s="1"/>
  <c r="E180" i="61"/>
  <c r="F180" i="61"/>
  <c r="E181" i="61"/>
  <c r="F181" i="61"/>
  <c r="E182" i="61"/>
  <c r="F182" i="61"/>
  <c r="E183" i="61"/>
  <c r="F183" i="61"/>
  <c r="E184" i="61"/>
  <c r="F184" i="61"/>
  <c r="E185" i="61"/>
  <c r="F185" i="61"/>
  <c r="E187" i="61"/>
  <c r="F187" i="61" s="1"/>
  <c r="K187" i="61" s="1"/>
  <c r="E188" i="61"/>
  <c r="F188" i="61"/>
  <c r="K188" i="61" s="1"/>
  <c r="E189" i="61"/>
  <c r="F189" i="61"/>
  <c r="K189" i="61" s="1"/>
  <c r="E190" i="61"/>
  <c r="F190" i="61"/>
  <c r="K190" i="61" s="1"/>
  <c r="E191" i="61"/>
  <c r="F191" i="61"/>
  <c r="K191" i="61" s="1"/>
  <c r="E192" i="61"/>
  <c r="F192" i="61"/>
  <c r="K192" i="61" s="1"/>
  <c r="E193" i="61"/>
  <c r="F193" i="61"/>
  <c r="K193" i="61" s="1"/>
  <c r="E194" i="61"/>
  <c r="F194" i="61"/>
  <c r="K194" i="61" s="1"/>
  <c r="E195" i="61"/>
  <c r="F195" i="61"/>
  <c r="K195" i="61" s="1"/>
  <c r="E196" i="61"/>
  <c r="F196" i="61"/>
  <c r="K196" i="61" s="1"/>
  <c r="E197" i="61"/>
  <c r="F197" i="61"/>
  <c r="K197" i="61" s="1"/>
  <c r="E198" i="61"/>
  <c r="F198" i="61"/>
  <c r="K198" i="61" s="1"/>
  <c r="E199" i="61"/>
  <c r="F199" i="61" s="1"/>
  <c r="K199" i="61" s="1"/>
  <c r="E202" i="61"/>
  <c r="F202" i="61" s="1"/>
  <c r="K202" i="61" s="1"/>
  <c r="E203" i="61"/>
  <c r="F203" i="61"/>
  <c r="K203" i="61" s="1"/>
  <c r="E204" i="61"/>
  <c r="F204" i="61" s="1"/>
  <c r="K204" i="61" s="1"/>
  <c r="E205" i="61"/>
  <c r="F205" i="61" s="1"/>
  <c r="K205" i="61" s="1"/>
  <c r="E206" i="61"/>
  <c r="F206" i="61"/>
  <c r="K206" i="61" s="1"/>
  <c r="E207" i="61"/>
  <c r="F207" i="61"/>
  <c r="K207" i="61" s="1"/>
  <c r="E208" i="61"/>
  <c r="F208" i="61"/>
  <c r="K208" i="61" s="1"/>
  <c r="E209" i="61"/>
  <c r="F209" i="61"/>
  <c r="K209" i="61" s="1"/>
  <c r="E210" i="61"/>
  <c r="F210" i="61"/>
  <c r="K210" i="61" s="1"/>
  <c r="E211" i="61"/>
  <c r="F211" i="61"/>
  <c r="K211" i="61" s="1"/>
  <c r="E212" i="61"/>
  <c r="F212" i="61"/>
  <c r="K212" i="61" s="1"/>
  <c r="E213" i="61"/>
  <c r="F213" i="61"/>
  <c r="K213" i="61" s="1"/>
  <c r="E214" i="61"/>
  <c r="F214" i="61"/>
  <c r="K214" i="61" s="1"/>
  <c r="E215" i="61"/>
  <c r="F215" i="61"/>
  <c r="K215" i="61" s="1"/>
  <c r="E216" i="61"/>
  <c r="F216" i="61"/>
  <c r="K216" i="61" s="1"/>
  <c r="E217" i="61"/>
  <c r="F217" i="61"/>
  <c r="K217" i="61" s="1"/>
  <c r="E218" i="61"/>
  <c r="F218" i="61"/>
  <c r="K218" i="61" s="1"/>
  <c r="E219" i="61"/>
  <c r="F219" i="61"/>
  <c r="K219" i="61" s="1"/>
  <c r="E220" i="61"/>
  <c r="F220" i="61"/>
  <c r="K220" i="61" s="1"/>
  <c r="E221" i="61"/>
  <c r="F221" i="61"/>
  <c r="K221" i="61" s="1"/>
  <c r="E222" i="61"/>
  <c r="F222" i="61"/>
  <c r="K222" i="61" s="1"/>
  <c r="E223" i="61"/>
  <c r="F223" i="61"/>
  <c r="K223" i="61" s="1"/>
  <c r="E224" i="61"/>
  <c r="F224" i="61"/>
  <c r="K224" i="61" s="1"/>
  <c r="E225" i="61"/>
  <c r="F225" i="61"/>
  <c r="K225" i="61" s="1"/>
  <c r="E226" i="61"/>
  <c r="F226" i="61"/>
  <c r="K226" i="61" s="1"/>
  <c r="E227" i="61"/>
  <c r="F227" i="61"/>
  <c r="K227" i="61" s="1"/>
  <c r="E228" i="61"/>
  <c r="F228" i="61"/>
  <c r="K228" i="61" s="1"/>
  <c r="E230" i="61"/>
  <c r="F230" i="61"/>
  <c r="K230" i="61" s="1"/>
  <c r="E231" i="61"/>
  <c r="F231" i="61"/>
  <c r="K231" i="61" s="1"/>
  <c r="E232" i="61"/>
  <c r="F232" i="61"/>
  <c r="K232" i="61" s="1"/>
  <c r="E233" i="61"/>
  <c r="F233" i="61"/>
  <c r="K233" i="61" s="1"/>
  <c r="E235" i="61"/>
  <c r="F235" i="61"/>
  <c r="K235" i="61" s="1"/>
  <c r="E236" i="61"/>
  <c r="F236" i="61"/>
  <c r="K236" i="61" s="1"/>
  <c r="E237" i="61"/>
  <c r="F237" i="61"/>
  <c r="K237" i="61" s="1"/>
  <c r="E238" i="61"/>
  <c r="F238" i="61"/>
  <c r="K238" i="61" s="1"/>
  <c r="E239" i="61"/>
  <c r="F239" i="61"/>
  <c r="K239" i="61" s="1"/>
  <c r="E240" i="61"/>
  <c r="F240" i="61"/>
  <c r="K240" i="61" s="1"/>
  <c r="E241" i="61"/>
  <c r="F241" i="61"/>
  <c r="K241" i="61" s="1"/>
  <c r="E243" i="61"/>
  <c r="F243" i="61"/>
  <c r="K243" i="61" s="1"/>
  <c r="E244" i="61"/>
  <c r="F244" i="61"/>
  <c r="K244" i="61" s="1"/>
  <c r="E245" i="61"/>
  <c r="F245" i="61"/>
  <c r="K245" i="61" s="1"/>
  <c r="E246" i="61"/>
  <c r="F246" i="61"/>
  <c r="E247" i="61"/>
  <c r="F247" i="61"/>
  <c r="K247" i="61" s="1"/>
  <c r="E248" i="61"/>
  <c r="F248" i="61"/>
  <c r="K248" i="61" s="1"/>
  <c r="E249" i="61"/>
  <c r="F249" i="61"/>
  <c r="K249" i="61" s="1"/>
  <c r="E250" i="61"/>
  <c r="F250" i="61"/>
  <c r="K250" i="61" s="1"/>
  <c r="E251" i="61"/>
  <c r="F251" i="61"/>
  <c r="K251" i="61" s="1"/>
  <c r="E252" i="61"/>
  <c r="F252" i="61"/>
  <c r="K252" i="61" s="1"/>
  <c r="E253" i="61"/>
  <c r="F253" i="61"/>
  <c r="K253" i="61" s="1"/>
  <c r="E254" i="61"/>
  <c r="F254" i="61"/>
  <c r="K254" i="61" s="1"/>
  <c r="E255" i="61"/>
  <c r="F255" i="61"/>
  <c r="K255" i="61" s="1"/>
  <c r="E256" i="61"/>
  <c r="F256" i="61"/>
  <c r="K256" i="61" s="1"/>
  <c r="E257" i="61"/>
  <c r="F257" i="61"/>
  <c r="K257" i="61" s="1"/>
  <c r="E258" i="61"/>
  <c r="F258" i="61"/>
  <c r="K258" i="61" s="1"/>
  <c r="E259" i="61"/>
  <c r="F259" i="61"/>
  <c r="K259" i="61" s="1"/>
  <c r="E260" i="61"/>
  <c r="F260" i="61"/>
  <c r="K260" i="61" s="1"/>
  <c r="E261" i="61"/>
  <c r="F261" i="61"/>
  <c r="K261" i="61" s="1"/>
  <c r="E262" i="61"/>
  <c r="F262" i="61"/>
  <c r="K262" i="61" s="1"/>
  <c r="E263" i="61"/>
  <c r="F263" i="61"/>
  <c r="K263" i="61" s="1"/>
  <c r="E264" i="61"/>
  <c r="F264" i="61"/>
  <c r="K264" i="61" s="1"/>
  <c r="E265" i="61"/>
  <c r="F265" i="61"/>
  <c r="K265" i="61" s="1"/>
  <c r="E268" i="61"/>
  <c r="F268" i="61"/>
  <c r="K268" i="61" s="1"/>
  <c r="E269" i="61"/>
  <c r="F269" i="61" s="1"/>
  <c r="K269" i="61" s="1"/>
  <c r="E270" i="61"/>
  <c r="F270" i="61"/>
  <c r="K270" i="61" s="1"/>
  <c r="E271" i="61"/>
  <c r="F271" i="61"/>
  <c r="K271" i="61" s="1"/>
  <c r="E272" i="61"/>
  <c r="F272" i="61"/>
  <c r="K272" i="61" s="1"/>
  <c r="E273" i="61"/>
  <c r="F273" i="61"/>
  <c r="K273" i="61" s="1"/>
  <c r="E274" i="61"/>
  <c r="F274" i="61"/>
  <c r="K274" i="61" s="1"/>
  <c r="E275" i="61"/>
  <c r="F275" i="61"/>
  <c r="K275" i="61" s="1"/>
  <c r="E276" i="61"/>
  <c r="F276" i="61"/>
  <c r="K276" i="61" s="1"/>
  <c r="E277" i="61"/>
  <c r="F277" i="61"/>
  <c r="K277" i="61" s="1"/>
  <c r="E279" i="61"/>
  <c r="F279" i="61"/>
  <c r="K279" i="61" s="1"/>
  <c r="E280" i="61"/>
  <c r="F280" i="61"/>
  <c r="K280" i="61" s="1"/>
  <c r="E281" i="61"/>
  <c r="F281" i="61"/>
  <c r="K281" i="61" s="1"/>
  <c r="E282" i="61"/>
  <c r="F282" i="61"/>
  <c r="K282" i="61" s="1"/>
  <c r="E283" i="61"/>
  <c r="F283" i="61"/>
  <c r="K283" i="61" s="1"/>
  <c r="E284" i="61"/>
  <c r="F284" i="61"/>
  <c r="K284" i="61" s="1"/>
  <c r="E285" i="61"/>
  <c r="F285" i="61"/>
  <c r="K285" i="61" s="1"/>
  <c r="E286" i="61"/>
  <c r="F286" i="61"/>
  <c r="K286" i="61" s="1"/>
  <c r="E287" i="61"/>
  <c r="F287" i="61"/>
  <c r="K287" i="61" s="1"/>
  <c r="E288" i="61"/>
  <c r="F288" i="61"/>
  <c r="K288" i="61" s="1"/>
  <c r="E289" i="61"/>
  <c r="F289" i="61"/>
  <c r="K289" i="61" s="1"/>
  <c r="E290" i="61"/>
  <c r="F290" i="61"/>
  <c r="K290" i="61" s="1"/>
  <c r="E292" i="61"/>
  <c r="F292" i="61"/>
  <c r="K292" i="61" s="1"/>
  <c r="E293" i="61"/>
  <c r="F293" i="61"/>
  <c r="K293" i="61" s="1"/>
  <c r="E294" i="61"/>
  <c r="F294" i="61" s="1"/>
  <c r="K294" i="61" s="1"/>
  <c r="E295" i="61"/>
  <c r="F295" i="61"/>
  <c r="K295" i="61" s="1"/>
  <c r="E296" i="61"/>
  <c r="F296" i="61"/>
  <c r="K296" i="61" s="1"/>
  <c r="E297" i="61"/>
  <c r="F297" i="61"/>
  <c r="K297" i="61" s="1"/>
  <c r="E298" i="61"/>
  <c r="F298" i="61"/>
  <c r="K298" i="61" s="1"/>
  <c r="E299" i="61"/>
  <c r="F299" i="61"/>
  <c r="K299" i="61" s="1"/>
  <c r="E300" i="61"/>
  <c r="F300" i="61"/>
  <c r="K300" i="61" s="1"/>
  <c r="E301" i="61"/>
  <c r="F301" i="61"/>
  <c r="K301" i="61" s="1"/>
  <c r="E302" i="61"/>
  <c r="F302" i="61"/>
  <c r="K302" i="61" s="1"/>
  <c r="E303" i="61"/>
  <c r="F303" i="61"/>
  <c r="K303" i="61" s="1"/>
  <c r="E304" i="61"/>
  <c r="F304" i="61"/>
  <c r="K304" i="61" s="1"/>
  <c r="E305" i="61"/>
  <c r="F305" i="61"/>
  <c r="K305" i="61" s="1"/>
  <c r="E306" i="61"/>
  <c r="F306" i="61"/>
  <c r="K306" i="61" s="1"/>
  <c r="E307" i="61"/>
  <c r="F307" i="61"/>
  <c r="K307" i="61" s="1"/>
  <c r="E308" i="61"/>
  <c r="F308" i="61"/>
  <c r="K308" i="61" s="1"/>
  <c r="E309" i="61"/>
  <c r="F309" i="61"/>
  <c r="K309" i="61" s="1"/>
  <c r="E310" i="61"/>
  <c r="F310" i="61"/>
  <c r="K310" i="61" s="1"/>
  <c r="E311" i="61"/>
  <c r="F311" i="61"/>
  <c r="K311" i="61" s="1"/>
  <c r="E312" i="61"/>
  <c r="F312" i="61"/>
  <c r="K312" i="61" s="1"/>
  <c r="E315" i="61"/>
  <c r="F315" i="61"/>
  <c r="K315" i="61" s="1"/>
  <c r="E316" i="61"/>
  <c r="F316" i="61"/>
  <c r="K316" i="61" s="1"/>
  <c r="E317" i="61"/>
  <c r="F317" i="61"/>
  <c r="K317" i="61" s="1"/>
  <c r="E319" i="61"/>
  <c r="F319" i="61"/>
  <c r="K319" i="61" s="1"/>
  <c r="E320" i="61"/>
  <c r="F320" i="61"/>
  <c r="K320" i="61" s="1"/>
  <c r="E321" i="61"/>
  <c r="F321" i="61"/>
  <c r="K321" i="61" s="1"/>
  <c r="E322" i="61"/>
  <c r="F322" i="61"/>
  <c r="K322" i="61" s="1"/>
  <c r="E323" i="61"/>
  <c r="F323" i="61"/>
  <c r="K323" i="61" s="1"/>
  <c r="E324" i="61"/>
  <c r="F324" i="61" s="1"/>
  <c r="K324" i="61" s="1"/>
  <c r="E325" i="61"/>
  <c r="F325" i="61"/>
  <c r="K325" i="61" s="1"/>
  <c r="E326" i="61"/>
  <c r="F326" i="61"/>
  <c r="K326" i="61" s="1"/>
  <c r="E327" i="61"/>
  <c r="F327" i="61"/>
  <c r="K327" i="61" s="1"/>
  <c r="E328" i="61"/>
  <c r="F328" i="61"/>
  <c r="K328" i="61" s="1"/>
  <c r="E329" i="61"/>
  <c r="F329" i="61"/>
  <c r="K329" i="61" s="1"/>
  <c r="E330" i="61"/>
  <c r="F330" i="61"/>
  <c r="K330" i="61" s="1"/>
  <c r="E333" i="61"/>
  <c r="F333" i="61"/>
  <c r="E334" i="61"/>
  <c r="F334" i="61"/>
  <c r="K334" i="61" s="1"/>
  <c r="E335" i="61"/>
  <c r="F335" i="61"/>
  <c r="K335" i="61" s="1"/>
  <c r="E337" i="61"/>
  <c r="F337" i="61" s="1"/>
  <c r="K337" i="61" s="1"/>
  <c r="E338" i="61"/>
  <c r="F338" i="61"/>
  <c r="K338" i="61" s="1"/>
  <c r="E339" i="61"/>
  <c r="F339" i="61" s="1"/>
  <c r="K339" i="61" s="1"/>
  <c r="E341" i="61"/>
  <c r="F341" i="61"/>
  <c r="K341" i="61" s="1"/>
  <c r="E342" i="61"/>
  <c r="F342" i="61"/>
  <c r="K342" i="61" s="1"/>
  <c r="E343" i="61"/>
  <c r="F343" i="61"/>
  <c r="K343" i="61" s="1"/>
  <c r="E344" i="61"/>
  <c r="F344" i="61"/>
  <c r="K344" i="61" s="1"/>
  <c r="E345" i="61"/>
  <c r="F345" i="61"/>
  <c r="K345" i="61" s="1"/>
  <c r="E346" i="61"/>
  <c r="F346" i="61"/>
  <c r="K346" i="61" s="1"/>
  <c r="E347" i="61"/>
  <c r="F347" i="61"/>
  <c r="K347" i="61" s="1"/>
  <c r="E348" i="61"/>
  <c r="F348" i="61"/>
  <c r="K348" i="61" s="1"/>
  <c r="E349" i="61"/>
  <c r="F349" i="61"/>
  <c r="K349" i="61" s="1"/>
  <c r="E350" i="61"/>
  <c r="F350" i="61"/>
  <c r="K350" i="61" s="1"/>
  <c r="E351" i="61"/>
  <c r="F351" i="61"/>
  <c r="K351" i="61" s="1"/>
  <c r="E352" i="61"/>
  <c r="F352" i="61"/>
  <c r="K352" i="61" s="1"/>
  <c r="E353" i="61"/>
  <c r="F353" i="61"/>
  <c r="K353" i="61" s="1"/>
  <c r="E354" i="61"/>
  <c r="F354" i="61"/>
  <c r="K354" i="61" s="1"/>
  <c r="E355" i="61"/>
  <c r="F355" i="61"/>
  <c r="K355" i="61" s="1"/>
  <c r="E356" i="61"/>
  <c r="F356" i="61"/>
  <c r="K356" i="61" s="1"/>
  <c r="E358" i="61"/>
  <c r="F358" i="61"/>
  <c r="K358" i="61" s="1"/>
  <c r="E359" i="61"/>
  <c r="F359" i="61"/>
  <c r="K359" i="61" s="1"/>
  <c r="E360" i="61"/>
  <c r="F360" i="61"/>
  <c r="K360" i="61" s="1"/>
  <c r="E361" i="61"/>
  <c r="F361" i="61"/>
  <c r="K361" i="61" s="1"/>
  <c r="E363" i="61"/>
  <c r="F363" i="61"/>
  <c r="E364" i="61"/>
  <c r="F364" i="61"/>
  <c r="K364" i="61" s="1"/>
  <c r="E365" i="61"/>
  <c r="F365" i="61"/>
  <c r="K365" i="61" s="1"/>
  <c r="E366" i="61"/>
  <c r="F366" i="61"/>
  <c r="K366" i="61" s="1"/>
  <c r="E367" i="61"/>
  <c r="F367" i="61"/>
  <c r="K367" i="61" s="1"/>
  <c r="E368" i="61"/>
  <c r="F368" i="61"/>
  <c r="K368" i="61" s="1"/>
  <c r="E369" i="61"/>
  <c r="F369" i="61"/>
  <c r="K369" i="61" s="1"/>
  <c r="E371" i="61"/>
  <c r="F371" i="61"/>
  <c r="K371" i="61" s="1"/>
  <c r="E372" i="61"/>
  <c r="F372" i="61"/>
  <c r="K372" i="61" s="1"/>
  <c r="E373" i="61"/>
  <c r="F373" i="61"/>
  <c r="K373" i="61" s="1"/>
  <c r="E374" i="61"/>
  <c r="F374" i="61" s="1"/>
  <c r="K374" i="61" s="1"/>
  <c r="E375" i="61"/>
  <c r="F375" i="61"/>
  <c r="K375" i="61" s="1"/>
  <c r="E376" i="61"/>
  <c r="F376" i="61"/>
  <c r="K376" i="61" s="1"/>
  <c r="E377" i="61"/>
  <c r="F377" i="61"/>
  <c r="K377" i="61" s="1"/>
  <c r="E378" i="61"/>
  <c r="F378" i="61"/>
  <c r="K378" i="61" s="1"/>
  <c r="E379" i="61"/>
  <c r="F379" i="61"/>
  <c r="K379" i="61" s="1"/>
  <c r="E380" i="61"/>
  <c r="F380" i="61"/>
  <c r="K380" i="61" s="1"/>
  <c r="E381" i="61"/>
  <c r="F381" i="61"/>
  <c r="K381" i="61" s="1"/>
  <c r="E382" i="61"/>
  <c r="F382" i="61"/>
  <c r="K382" i="61" s="1"/>
  <c r="E383" i="61"/>
  <c r="F383" i="61"/>
  <c r="K383" i="61" s="1"/>
  <c r="E385" i="61"/>
  <c r="F385" i="61"/>
  <c r="K385" i="61" s="1"/>
  <c r="E386" i="61"/>
  <c r="F386" i="61"/>
  <c r="K386" i="61" s="1"/>
  <c r="E388" i="61"/>
  <c r="F388" i="61"/>
  <c r="K388" i="61" s="1"/>
  <c r="E389" i="61"/>
  <c r="F389" i="61"/>
  <c r="K389" i="61" s="1"/>
  <c r="E390" i="61"/>
  <c r="F390" i="61"/>
  <c r="K390" i="61" s="1"/>
  <c r="E391" i="61"/>
  <c r="F391" i="61"/>
  <c r="K391" i="61" s="1"/>
  <c r="E392" i="61"/>
  <c r="F392" i="61"/>
  <c r="K392" i="61" s="1"/>
  <c r="E393" i="61"/>
  <c r="F393" i="61"/>
  <c r="K393" i="61" s="1"/>
  <c r="E396" i="61"/>
  <c r="F396" i="61"/>
  <c r="K396" i="61" s="1"/>
  <c r="E397" i="61"/>
  <c r="F397" i="61"/>
  <c r="K397" i="61" s="1"/>
  <c r="E398" i="61"/>
  <c r="F398" i="61"/>
  <c r="K398" i="61" s="1"/>
  <c r="E399" i="61"/>
  <c r="F399" i="61"/>
  <c r="K399" i="61" s="1"/>
  <c r="E400" i="61"/>
  <c r="F400" i="61"/>
  <c r="K400" i="61" s="1"/>
  <c r="E401" i="61"/>
  <c r="F401" i="61"/>
  <c r="K401" i="61" s="1"/>
  <c r="E402" i="61"/>
  <c r="F402" i="61"/>
  <c r="K402" i="61" s="1"/>
  <c r="E403" i="61"/>
  <c r="F403" i="61"/>
  <c r="K403" i="61" s="1"/>
  <c r="E404" i="61"/>
  <c r="F404" i="61"/>
  <c r="K404" i="61" s="1"/>
  <c r="E405" i="61"/>
  <c r="F405" i="61"/>
  <c r="K405" i="61" s="1"/>
  <c r="E406" i="61"/>
  <c r="F406" i="61"/>
  <c r="K406" i="61" s="1"/>
  <c r="E407" i="61"/>
  <c r="F407" i="61"/>
  <c r="K407" i="61" s="1"/>
  <c r="E408" i="61"/>
  <c r="F408" i="61"/>
  <c r="K408" i="61" s="1"/>
  <c r="E409" i="61"/>
  <c r="F409" i="61"/>
  <c r="K409" i="61" s="1"/>
  <c r="E410" i="61"/>
  <c r="F410" i="61"/>
  <c r="K410" i="61" s="1"/>
  <c r="E411" i="61"/>
  <c r="F411" i="61"/>
  <c r="K411" i="61" s="1"/>
  <c r="E412" i="61"/>
  <c r="F412" i="61"/>
  <c r="K412" i="61" s="1"/>
  <c r="E413" i="61"/>
  <c r="F413" i="61" s="1"/>
  <c r="K413" i="61" s="1"/>
  <c r="E414" i="61"/>
  <c r="F414" i="61"/>
  <c r="K414" i="61" s="1"/>
  <c r="E415" i="61"/>
  <c r="F415" i="61"/>
  <c r="K415" i="61" s="1"/>
  <c r="E416" i="61"/>
  <c r="F416" i="61"/>
  <c r="K416" i="61" s="1"/>
  <c r="E417" i="61"/>
  <c r="F417" i="61"/>
  <c r="K417" i="61" s="1"/>
  <c r="E418" i="61"/>
  <c r="F418" i="61"/>
  <c r="K418" i="61" s="1"/>
  <c r="E419" i="61"/>
  <c r="F419" i="61"/>
  <c r="K419" i="61" s="1"/>
  <c r="E420" i="61"/>
  <c r="F420" i="61"/>
  <c r="K420" i="61" s="1"/>
  <c r="E422" i="61"/>
  <c r="F422" i="61" s="1"/>
  <c r="K422" i="61" s="1"/>
  <c r="E423" i="61"/>
  <c r="F423" i="61"/>
  <c r="K423" i="61" s="1"/>
  <c r="E424" i="61"/>
  <c r="F424" i="61"/>
  <c r="K424" i="61" s="1"/>
  <c r="E425" i="61"/>
  <c r="F425" i="61"/>
  <c r="K425" i="61" s="1"/>
  <c r="E426" i="61"/>
  <c r="F426" i="61"/>
  <c r="K426" i="61" s="1"/>
  <c r="E427" i="61"/>
  <c r="F427" i="61"/>
  <c r="K427" i="61" s="1"/>
  <c r="E428" i="61"/>
  <c r="F428" i="61"/>
  <c r="K428" i="61" s="1"/>
  <c r="E429" i="61"/>
  <c r="F429" i="61"/>
  <c r="K429" i="61" s="1"/>
  <c r="E430" i="61"/>
  <c r="F430" i="61"/>
  <c r="K430" i="61" s="1"/>
  <c r="E431" i="61"/>
  <c r="F431" i="61"/>
  <c r="K431" i="61" s="1"/>
  <c r="E432" i="61"/>
  <c r="F432" i="61"/>
  <c r="K432" i="61" s="1"/>
  <c r="E433" i="61"/>
  <c r="F433" i="61" s="1"/>
  <c r="K433" i="61" s="1"/>
  <c r="E434" i="61"/>
  <c r="F434" i="61" s="1"/>
  <c r="K434" i="61" s="1"/>
  <c r="E435" i="61"/>
  <c r="F435" i="61"/>
  <c r="K435" i="61" s="1"/>
  <c r="E436" i="61"/>
  <c r="F436" i="61"/>
  <c r="K436" i="61" s="1"/>
  <c r="E437" i="61"/>
  <c r="F437" i="61"/>
  <c r="K437" i="61" s="1"/>
  <c r="E438" i="61"/>
  <c r="F438" i="61"/>
  <c r="K438" i="61" s="1"/>
  <c r="F439" i="61"/>
  <c r="K439" i="61" s="1"/>
  <c r="F440" i="61"/>
  <c r="K440" i="61" s="1"/>
  <c r="E441" i="61"/>
  <c r="F441" i="61" s="1"/>
  <c r="E442" i="61"/>
  <c r="F442" i="61"/>
  <c r="K442" i="61" s="1"/>
  <c r="E443" i="61"/>
  <c r="F443" i="61"/>
  <c r="K443" i="61" s="1"/>
  <c r="E445" i="61"/>
  <c r="F445" i="61"/>
  <c r="K445" i="61" s="1"/>
  <c r="E446" i="61"/>
  <c r="F446" i="61" s="1"/>
  <c r="K446" i="61" s="1"/>
  <c r="E447" i="61"/>
  <c r="F447" i="61"/>
  <c r="K447" i="61" s="1"/>
  <c r="E448" i="61"/>
  <c r="F448" i="61"/>
  <c r="K448" i="61" s="1"/>
  <c r="E449" i="61"/>
  <c r="F449" i="61"/>
  <c r="K449" i="61" s="1"/>
  <c r="E450" i="61"/>
  <c r="F450" i="61"/>
  <c r="K450" i="61" s="1"/>
  <c r="E451" i="61"/>
  <c r="F451" i="61"/>
  <c r="K451" i="61" s="1"/>
  <c r="E452" i="61"/>
  <c r="F452" i="61"/>
  <c r="K452" i="61" s="1"/>
  <c r="E454" i="61"/>
  <c r="F454" i="61" s="1"/>
  <c r="E455" i="61"/>
  <c r="F455" i="61"/>
  <c r="K455" i="61" s="1"/>
  <c r="E456" i="61"/>
  <c r="F456" i="61"/>
  <c r="K456" i="61" s="1"/>
  <c r="E457" i="61"/>
  <c r="F457" i="61"/>
  <c r="K457" i="61" s="1"/>
  <c r="E459" i="61"/>
  <c r="F459" i="61"/>
  <c r="E460" i="61"/>
  <c r="F460" i="61"/>
  <c r="K460" i="61" s="1"/>
  <c r="E461" i="61"/>
  <c r="F461" i="61"/>
  <c r="K461" i="61" s="1"/>
  <c r="E462" i="61"/>
  <c r="F462" i="61"/>
  <c r="K462" i="61" s="1"/>
  <c r="E463" i="61"/>
  <c r="F463" i="61"/>
  <c r="K463" i="61" s="1"/>
  <c r="E464" i="61"/>
  <c r="F464" i="61"/>
  <c r="K464" i="61" s="1"/>
  <c r="E465" i="61"/>
  <c r="F465" i="61"/>
  <c r="K465" i="61" s="1"/>
  <c r="E466" i="61"/>
  <c r="F466" i="61"/>
  <c r="K466" i="61" s="1"/>
  <c r="E467" i="61"/>
  <c r="F467" i="61"/>
  <c r="K467" i="61" s="1"/>
  <c r="E468" i="61"/>
  <c r="F468" i="61"/>
  <c r="K468" i="61" s="1"/>
  <c r="E469" i="61"/>
  <c r="F469" i="61"/>
  <c r="K469" i="61" s="1"/>
  <c r="E470" i="61"/>
  <c r="F470" i="61"/>
  <c r="K470" i="61" s="1"/>
  <c r="E471" i="61"/>
  <c r="F471" i="61"/>
  <c r="K471" i="61" s="1"/>
  <c r="E472" i="61"/>
  <c r="F472" i="61"/>
  <c r="K472" i="61" s="1"/>
  <c r="E473" i="61"/>
  <c r="F473" i="61" s="1"/>
  <c r="K473" i="61" s="1"/>
  <c r="E474" i="61"/>
  <c r="F474" i="61"/>
  <c r="K474" i="61" s="1"/>
  <c r="E475" i="61"/>
  <c r="F475" i="61"/>
  <c r="K475" i="61" s="1"/>
  <c r="E476" i="61"/>
  <c r="F476" i="61"/>
  <c r="K476" i="61" s="1"/>
  <c r="E477" i="61"/>
  <c r="F477" i="61"/>
  <c r="K477" i="61" s="1"/>
  <c r="E478" i="61"/>
  <c r="F478" i="61"/>
  <c r="K478" i="61" s="1"/>
  <c r="E479" i="61"/>
  <c r="F479" i="61"/>
  <c r="K479" i="61" s="1"/>
  <c r="E480" i="61"/>
  <c r="F480" i="61"/>
  <c r="K480" i="61" s="1"/>
  <c r="E481" i="61"/>
  <c r="F481" i="61"/>
  <c r="K481" i="61" s="1"/>
  <c r="E482" i="61"/>
  <c r="F482" i="61"/>
  <c r="K482" i="61" s="1"/>
  <c r="E483" i="61"/>
  <c r="F483" i="61"/>
  <c r="K483" i="61" s="1"/>
  <c r="E484" i="61"/>
  <c r="F484" i="61"/>
  <c r="K484" i="61" s="1"/>
  <c r="E485" i="61"/>
  <c r="F485" i="61"/>
  <c r="K485" i="61" s="1"/>
  <c r="E486" i="61"/>
  <c r="F486" i="61"/>
  <c r="K486" i="61" s="1"/>
  <c r="E487" i="61"/>
  <c r="F487" i="61"/>
  <c r="K487" i="61" s="1"/>
  <c r="E488" i="61"/>
  <c r="F488" i="61"/>
  <c r="K488" i="61" s="1"/>
  <c r="E491" i="61"/>
  <c r="F491" i="61" s="1"/>
  <c r="E492" i="61"/>
  <c r="F492" i="61" s="1"/>
  <c r="K492" i="61" s="1"/>
  <c r="E493" i="61"/>
  <c r="F493" i="61" s="1"/>
  <c r="K493" i="61" s="1"/>
  <c r="E494" i="61"/>
  <c r="F494" i="61" s="1"/>
  <c r="K494" i="61" s="1"/>
  <c r="E495" i="61"/>
  <c r="F495" i="61"/>
  <c r="K495" i="61" s="1"/>
  <c r="E496" i="61"/>
  <c r="F496" i="61"/>
  <c r="K496" i="61" s="1"/>
  <c r="E497" i="61"/>
  <c r="F497" i="61"/>
  <c r="K497" i="61" s="1"/>
  <c r="E498" i="61"/>
  <c r="F498" i="61"/>
  <c r="K498" i="61" s="1"/>
  <c r="E499" i="61"/>
  <c r="F499" i="61"/>
  <c r="K499" i="61" s="1"/>
  <c r="E500" i="61"/>
  <c r="F500" i="61"/>
  <c r="K500" i="61" s="1"/>
  <c r="E501" i="61"/>
  <c r="F501" i="61"/>
  <c r="K501" i="61" s="1"/>
  <c r="E502" i="61"/>
  <c r="F502" i="61"/>
  <c r="K502" i="61" s="1"/>
  <c r="E503" i="61"/>
  <c r="F503" i="61"/>
  <c r="K503" i="61" s="1"/>
  <c r="E504" i="61"/>
  <c r="F504" i="61"/>
  <c r="K504" i="61" s="1"/>
  <c r="E505" i="61"/>
  <c r="F505" i="61"/>
  <c r="K505" i="61" s="1"/>
  <c r="E506" i="61"/>
  <c r="F506" i="61"/>
  <c r="K506" i="61" s="1"/>
  <c r="E507" i="61"/>
  <c r="F507" i="61"/>
  <c r="K507" i="61" s="1"/>
  <c r="E508" i="61"/>
  <c r="F508" i="61"/>
  <c r="K508" i="61" s="1"/>
  <c r="E509" i="61"/>
  <c r="F509" i="61"/>
  <c r="K509" i="61" s="1"/>
  <c r="E510" i="61"/>
  <c r="F510" i="61"/>
  <c r="K510" i="61" s="1"/>
  <c r="E511" i="61"/>
  <c r="F511" i="61"/>
  <c r="K511" i="61" s="1"/>
  <c r="E512" i="61"/>
  <c r="F512" i="61"/>
  <c r="K512" i="61" s="1"/>
  <c r="E513" i="61"/>
  <c r="F513" i="61"/>
  <c r="K513" i="61" s="1"/>
  <c r="E514" i="61"/>
  <c r="F514" i="61"/>
  <c r="K514" i="61" s="1"/>
  <c r="E516" i="61"/>
  <c r="F516" i="61" s="1"/>
  <c r="K516" i="61" s="1"/>
  <c r="E517" i="61"/>
  <c r="F517" i="61" s="1"/>
  <c r="E518" i="61"/>
  <c r="F518" i="61"/>
  <c r="K518" i="61" s="1"/>
  <c r="E519" i="61"/>
  <c r="F519" i="61"/>
  <c r="K519" i="61" s="1"/>
  <c r="E520" i="61"/>
  <c r="F520" i="61"/>
  <c r="K520" i="61" s="1"/>
  <c r="E521" i="61"/>
  <c r="F521" i="61"/>
  <c r="K521" i="61" s="1"/>
  <c r="E522" i="61"/>
  <c r="F522" i="61"/>
  <c r="K522" i="61" s="1"/>
  <c r="E523" i="61"/>
  <c r="F523" i="61"/>
  <c r="K523" i="61" s="1"/>
  <c r="E524" i="61"/>
  <c r="F524" i="61"/>
  <c r="K524" i="61" s="1"/>
  <c r="E525" i="61"/>
  <c r="F525" i="61"/>
  <c r="K525" i="61" s="1"/>
  <c r="E526" i="61"/>
  <c r="F526" i="61"/>
  <c r="K526" i="61" s="1"/>
  <c r="E527" i="61"/>
  <c r="F527" i="61"/>
  <c r="K527" i="61" s="1"/>
  <c r="E528" i="61"/>
  <c r="F528" i="61"/>
  <c r="K528" i="61" s="1"/>
  <c r="E529" i="61"/>
  <c r="F529" i="61"/>
  <c r="K529" i="61" s="1"/>
  <c r="E530" i="61"/>
  <c r="F530" i="61"/>
  <c r="K530" i="61" s="1"/>
  <c r="E532" i="61"/>
  <c r="F532" i="61"/>
  <c r="K532" i="61" s="1"/>
  <c r="E533" i="61"/>
  <c r="F533" i="61"/>
  <c r="K533" i="61" s="1"/>
  <c r="E534" i="61"/>
  <c r="F534" i="61"/>
  <c r="K534" i="61" s="1"/>
  <c r="E535" i="61"/>
  <c r="F535" i="61"/>
  <c r="K535" i="61" s="1"/>
  <c r="E536" i="61"/>
  <c r="F536" i="61"/>
  <c r="K536" i="61" s="1"/>
  <c r="E537" i="61"/>
  <c r="F537" i="61"/>
  <c r="K537" i="61" s="1"/>
  <c r="E538" i="61"/>
  <c r="F538" i="61"/>
  <c r="K538" i="61" s="1"/>
  <c r="E539" i="61"/>
  <c r="F539" i="61"/>
  <c r="K539" i="61" s="1"/>
  <c r="E540" i="61"/>
  <c r="F540" i="61"/>
  <c r="K540" i="61" s="1"/>
  <c r="E541" i="61"/>
  <c r="F541" i="61"/>
  <c r="K541" i="61" s="1"/>
  <c r="E542" i="61"/>
  <c r="F542" i="61"/>
  <c r="K542" i="61" s="1"/>
  <c r="E543" i="61"/>
  <c r="F543" i="61"/>
  <c r="K543" i="61" s="1"/>
  <c r="E544" i="61"/>
  <c r="F544" i="61"/>
  <c r="K544" i="61" s="1"/>
  <c r="E545" i="61"/>
  <c r="F545" i="61"/>
  <c r="K545" i="61" s="1"/>
  <c r="E546" i="61"/>
  <c r="F546" i="61"/>
  <c r="K546" i="61" s="1"/>
  <c r="E547" i="61"/>
  <c r="F547" i="61"/>
  <c r="K547" i="61" s="1"/>
  <c r="E548" i="61"/>
  <c r="F548" i="61"/>
  <c r="K548" i="61" s="1"/>
  <c r="E549" i="61"/>
  <c r="F549" i="61"/>
  <c r="K549" i="61" s="1"/>
  <c r="E550" i="61"/>
  <c r="F550" i="61"/>
  <c r="K550" i="61" s="1"/>
  <c r="E551" i="61"/>
  <c r="F551" i="61"/>
  <c r="K551" i="61" s="1"/>
  <c r="E552" i="61"/>
  <c r="F552" i="61"/>
  <c r="K552" i="61" s="1"/>
  <c r="E553" i="61"/>
  <c r="F553" i="61"/>
  <c r="K553" i="61" s="1"/>
  <c r="E554" i="61"/>
  <c r="F554" i="61"/>
  <c r="K554" i="61" s="1"/>
  <c r="E555" i="61"/>
  <c r="F555" i="61"/>
  <c r="K555" i="61" s="1"/>
  <c r="E556" i="61"/>
  <c r="F556" i="61"/>
  <c r="K556" i="61" s="1"/>
  <c r="E557" i="61"/>
  <c r="F557" i="61"/>
  <c r="K557" i="61" s="1"/>
  <c r="E558" i="61"/>
  <c r="F558" i="61"/>
  <c r="K558" i="61" s="1"/>
  <c r="E559" i="61"/>
  <c r="F559" i="61"/>
  <c r="K559" i="61" s="1"/>
  <c r="E560" i="61"/>
  <c r="F560" i="61"/>
  <c r="K560" i="61" s="1"/>
  <c r="E561" i="61"/>
  <c r="F561" i="61"/>
  <c r="K561" i="61" s="1"/>
  <c r="E564" i="61"/>
  <c r="F564" i="61"/>
  <c r="K564" i="61" s="1"/>
  <c r="E565" i="61"/>
  <c r="F565" i="61"/>
  <c r="K565" i="61" s="1"/>
  <c r="E566" i="61"/>
  <c r="F566" i="61"/>
  <c r="K566" i="61" s="1"/>
  <c r="E567" i="61"/>
  <c r="F567" i="61"/>
  <c r="K567" i="61" s="1"/>
  <c r="E568" i="61"/>
  <c r="F568" i="61"/>
  <c r="K568" i="61" s="1"/>
  <c r="E569" i="61"/>
  <c r="F569" i="61"/>
  <c r="K569" i="61" s="1"/>
  <c r="E570" i="61"/>
  <c r="F570" i="61"/>
  <c r="K570" i="61" s="1"/>
  <c r="E571" i="61"/>
  <c r="F571" i="61"/>
  <c r="K571" i="61" s="1"/>
  <c r="E572" i="61"/>
  <c r="F572" i="61"/>
  <c r="K572" i="61" s="1"/>
  <c r="E573" i="61"/>
  <c r="F573" i="61"/>
  <c r="K573" i="61" s="1"/>
  <c r="E574" i="61"/>
  <c r="F574" i="61"/>
  <c r="K574" i="61" s="1"/>
  <c r="E575" i="61"/>
  <c r="F575" i="61"/>
  <c r="K575" i="61" s="1"/>
  <c r="E576" i="61"/>
  <c r="F576" i="61"/>
  <c r="K576" i="61" s="1"/>
  <c r="E577" i="61"/>
  <c r="F577" i="61"/>
  <c r="K577" i="61" s="1"/>
  <c r="E578" i="61"/>
  <c r="F578" i="61"/>
  <c r="K578" i="61" s="1"/>
  <c r="E579" i="61"/>
  <c r="F579" i="61"/>
  <c r="K579" i="61" s="1"/>
  <c r="E580" i="61"/>
  <c r="F580" i="61"/>
  <c r="K580" i="61" s="1"/>
  <c r="E581" i="61"/>
  <c r="F581" i="61"/>
  <c r="K581" i="61" s="1"/>
  <c r="E582" i="61"/>
  <c r="F582" i="61"/>
  <c r="K582" i="61" s="1"/>
  <c r="E583" i="61"/>
  <c r="F583" i="61"/>
  <c r="K583" i="61" s="1"/>
  <c r="E584" i="61"/>
  <c r="F584" i="61"/>
  <c r="K584" i="61" s="1"/>
  <c r="E585" i="61"/>
  <c r="F585" i="61"/>
  <c r="K585" i="61" s="1"/>
  <c r="E586" i="61"/>
  <c r="F586" i="61"/>
  <c r="K586" i="61" s="1"/>
  <c r="E587" i="61"/>
  <c r="F587" i="61"/>
  <c r="K587" i="61" s="1"/>
  <c r="E588" i="61"/>
  <c r="F588" i="61"/>
  <c r="K588" i="61" s="1"/>
  <c r="E589" i="61"/>
  <c r="F589" i="61"/>
  <c r="K589" i="61" s="1"/>
  <c r="E590" i="61"/>
  <c r="F590" i="61"/>
  <c r="K590" i="61" s="1"/>
  <c r="E591" i="61"/>
  <c r="F591" i="61"/>
  <c r="K591" i="61" s="1"/>
  <c r="E592" i="61"/>
  <c r="F592" i="61"/>
  <c r="K592" i="61" s="1"/>
  <c r="E593" i="61"/>
  <c r="F593" i="61"/>
  <c r="K593" i="61" s="1"/>
  <c r="E594" i="61"/>
  <c r="F594" i="61"/>
  <c r="K594" i="61" s="1"/>
  <c r="E595" i="61"/>
  <c r="F595" i="61"/>
  <c r="K595" i="61" s="1"/>
  <c r="K596" i="61"/>
  <c r="G531" i="64" l="1"/>
  <c r="K531" i="64" s="1"/>
  <c r="G9" i="66"/>
  <c r="K9" i="66" s="1"/>
  <c r="G332" i="25"/>
  <c r="K332" i="25" s="1"/>
  <c r="G357" i="25"/>
  <c r="K357" i="25" s="1"/>
  <c r="G314" i="47"/>
  <c r="G384" i="65"/>
  <c r="K384" i="65" s="1"/>
  <c r="G15" i="64"/>
  <c r="K15" i="64" s="1"/>
  <c r="G28" i="60"/>
  <c r="K28" i="60" s="1"/>
  <c r="G242" i="25"/>
  <c r="K242" i="25" s="1"/>
  <c r="G340" i="25"/>
  <c r="K340" i="25" s="1"/>
  <c r="G531" i="25"/>
  <c r="K531" i="25" s="1"/>
  <c r="G28" i="47"/>
  <c r="K28" i="47" s="1"/>
  <c r="G15" i="47"/>
  <c r="K15" i="47" s="1"/>
  <c r="G370" i="47"/>
  <c r="K370" i="47" s="1"/>
  <c r="G28" i="64"/>
  <c r="K28" i="64" s="1"/>
  <c r="G71" i="25"/>
  <c r="K71" i="25" s="1"/>
  <c r="G314" i="67"/>
  <c r="K314" i="67" s="1"/>
  <c r="G229" i="25"/>
  <c r="K229" i="25" s="1"/>
  <c r="G234" i="47"/>
  <c r="K234" i="47" s="1"/>
  <c r="G15" i="25"/>
  <c r="K15" i="25" s="1"/>
  <c r="G332" i="67"/>
  <c r="K332" i="67" s="1"/>
  <c r="G18" i="47"/>
  <c r="K18" i="47" s="1"/>
  <c r="G28" i="25"/>
  <c r="K28" i="25" s="1"/>
  <c r="G384" i="25"/>
  <c r="K384" i="25" s="1"/>
  <c r="G15" i="58"/>
  <c r="K15" i="58" s="1"/>
  <c r="G314" i="66"/>
  <c r="K314" i="66" s="1"/>
  <c r="G395" i="25"/>
  <c r="K395" i="25" s="1"/>
  <c r="G444" i="61"/>
  <c r="K444" i="61" s="1"/>
  <c r="K73" i="58"/>
  <c r="G71" i="58"/>
  <c r="K71" i="58" s="1"/>
  <c r="K564" i="47"/>
  <c r="G563" i="47"/>
  <c r="K563" i="47" s="1"/>
  <c r="K360" i="67"/>
  <c r="G357" i="67"/>
  <c r="K357" i="67" s="1"/>
  <c r="K30" i="61"/>
  <c r="G28" i="61"/>
  <c r="K28" i="61" s="1"/>
  <c r="K363" i="59"/>
  <c r="G362" i="59"/>
  <c r="K362" i="59" s="1"/>
  <c r="K385" i="25"/>
  <c r="G515" i="47"/>
  <c r="K515" i="47" s="1"/>
  <c r="G357" i="57"/>
  <c r="K357" i="57" s="1"/>
  <c r="G9" i="61"/>
  <c r="K9" i="61" s="1"/>
  <c r="K589" i="60"/>
  <c r="G563" i="60"/>
  <c r="K563" i="60" s="1"/>
  <c r="K319" i="47"/>
  <c r="G318" i="47"/>
  <c r="K318" i="47" s="1"/>
  <c r="G278" i="25"/>
  <c r="K278" i="25" s="1"/>
  <c r="G563" i="25"/>
  <c r="G562" i="25" s="1"/>
  <c r="K562" i="25" s="1"/>
  <c r="G18" i="61"/>
  <c r="K18" i="61" s="1"/>
  <c r="K333" i="61"/>
  <c r="G332" i="61"/>
  <c r="K332" i="61" s="1"/>
  <c r="G229" i="58"/>
  <c r="K229" i="58" s="1"/>
  <c r="G332" i="60"/>
  <c r="K332" i="60" s="1"/>
  <c r="K334" i="60"/>
  <c r="G340" i="59"/>
  <c r="K340" i="59" s="1"/>
  <c r="K446" i="25"/>
  <c r="G444" i="25"/>
  <c r="K444" i="25" s="1"/>
  <c r="K365" i="25"/>
  <c r="G362" i="25"/>
  <c r="K362" i="25" s="1"/>
  <c r="G362" i="61"/>
  <c r="K362" i="61" s="1"/>
  <c r="G15" i="57"/>
  <c r="K15" i="57" s="1"/>
  <c r="G384" i="59"/>
  <c r="K384" i="59" s="1"/>
  <c r="G384" i="62"/>
  <c r="K384" i="62" s="1"/>
  <c r="G444" i="65"/>
  <c r="K444" i="65" s="1"/>
  <c r="G278" i="59"/>
  <c r="K278" i="59" s="1"/>
  <c r="G15" i="59"/>
  <c r="K15" i="59" s="1"/>
  <c r="G15" i="62"/>
  <c r="K15" i="62" s="1"/>
  <c r="G362" i="67"/>
  <c r="K362" i="67" s="1"/>
  <c r="K364" i="67"/>
  <c r="G18" i="67"/>
  <c r="K18" i="67" s="1"/>
  <c r="G18" i="58"/>
  <c r="K18" i="58" s="1"/>
  <c r="G22" i="67"/>
  <c r="K22" i="67" s="1"/>
  <c r="G32" i="67"/>
  <c r="K32" i="67" s="1"/>
  <c r="K19" i="67"/>
  <c r="G229" i="67"/>
  <c r="K229" i="67" s="1"/>
  <c r="G395" i="67"/>
  <c r="K395" i="67" s="1"/>
  <c r="G242" i="67"/>
  <c r="K242" i="67" s="1"/>
  <c r="K333" i="67"/>
  <c r="G453" i="67"/>
  <c r="K453" i="67" s="1"/>
  <c r="G384" i="67"/>
  <c r="K384" i="67" s="1"/>
  <c r="G458" i="67"/>
  <c r="K458" i="67" s="1"/>
  <c r="G387" i="67"/>
  <c r="K387" i="67" s="1"/>
  <c r="K230" i="67"/>
  <c r="G28" i="67"/>
  <c r="K28" i="67" s="1"/>
  <c r="G490" i="67"/>
  <c r="K490" i="67" s="1"/>
  <c r="K454" i="67"/>
  <c r="G421" i="67"/>
  <c r="K421" i="67" s="1"/>
  <c r="G336" i="67"/>
  <c r="K336" i="67" s="1"/>
  <c r="G186" i="67"/>
  <c r="K186" i="67" s="1"/>
  <c r="G83" i="67"/>
  <c r="K83" i="67" s="1"/>
  <c r="G340" i="66"/>
  <c r="K340" i="66" s="1"/>
  <c r="G332" i="66"/>
  <c r="K332" i="66" s="1"/>
  <c r="G242" i="66"/>
  <c r="K242" i="66" s="1"/>
  <c r="G336" i="66"/>
  <c r="K336" i="66" s="1"/>
  <c r="G291" i="66"/>
  <c r="K291" i="66" s="1"/>
  <c r="K244" i="66"/>
  <c r="G357" i="66"/>
  <c r="K357" i="66" s="1"/>
  <c r="G370" i="66"/>
  <c r="K370" i="66" s="1"/>
  <c r="G71" i="66"/>
  <c r="K71" i="66" s="1"/>
  <c r="G229" i="66"/>
  <c r="K229" i="66" s="1"/>
  <c r="G18" i="66"/>
  <c r="K18" i="66" s="1"/>
  <c r="G563" i="66"/>
  <c r="G562" i="66" s="1"/>
  <c r="I562" i="66" s="1"/>
  <c r="G278" i="66"/>
  <c r="K278" i="66" s="1"/>
  <c r="G234" i="66"/>
  <c r="K234" i="66" s="1"/>
  <c r="G318" i="66"/>
  <c r="K318" i="66" s="1"/>
  <c r="G22" i="66"/>
  <c r="K22" i="66" s="1"/>
  <c r="G444" i="66"/>
  <c r="K444" i="66" s="1"/>
  <c r="G515" i="66"/>
  <c r="K515" i="66" s="1"/>
  <c r="G453" i="66"/>
  <c r="K453" i="66" s="1"/>
  <c r="G83" i="66"/>
  <c r="K83" i="66" s="1"/>
  <c r="G32" i="65"/>
  <c r="K32" i="65" s="1"/>
  <c r="G314" i="65"/>
  <c r="K314" i="65" s="1"/>
  <c r="G332" i="65"/>
  <c r="K332" i="65" s="1"/>
  <c r="G18" i="65"/>
  <c r="K18" i="65" s="1"/>
  <c r="G531" i="65"/>
  <c r="K531" i="65" s="1"/>
  <c r="G234" i="65"/>
  <c r="K234" i="65" s="1"/>
  <c r="K445" i="65"/>
  <c r="G267" i="65"/>
  <c r="K267" i="65" s="1"/>
  <c r="G563" i="65"/>
  <c r="G318" i="65"/>
  <c r="K318" i="65" s="1"/>
  <c r="G453" i="65"/>
  <c r="K453" i="65" s="1"/>
  <c r="G229" i="65"/>
  <c r="K229" i="65" s="1"/>
  <c r="G186" i="65"/>
  <c r="K186" i="65" s="1"/>
  <c r="G71" i="65"/>
  <c r="K71" i="65" s="1"/>
  <c r="G421" i="65"/>
  <c r="K421" i="65" s="1"/>
  <c r="G22" i="65"/>
  <c r="K22" i="65" s="1"/>
  <c r="G515" i="65"/>
  <c r="K515" i="65" s="1"/>
  <c r="G370" i="65"/>
  <c r="K370" i="65" s="1"/>
  <c r="G336" i="65"/>
  <c r="K336" i="65" s="1"/>
  <c r="G101" i="65"/>
  <c r="K101" i="65" s="1"/>
  <c r="G314" i="64"/>
  <c r="K314" i="64" s="1"/>
  <c r="G362" i="64"/>
  <c r="K362" i="64" s="1"/>
  <c r="G9" i="64"/>
  <c r="K9" i="64" s="1"/>
  <c r="K315" i="64"/>
  <c r="G267" i="64"/>
  <c r="K267" i="64" s="1"/>
  <c r="G421" i="64"/>
  <c r="K421" i="64" s="1"/>
  <c r="G234" i="64"/>
  <c r="K234" i="64" s="1"/>
  <c r="G242" i="64"/>
  <c r="K242" i="64" s="1"/>
  <c r="G332" i="64"/>
  <c r="K332" i="64" s="1"/>
  <c r="G444" i="64"/>
  <c r="K444" i="64" s="1"/>
  <c r="G101" i="64"/>
  <c r="K101" i="64" s="1"/>
  <c r="G278" i="64"/>
  <c r="K278" i="64" s="1"/>
  <c r="G9" i="62"/>
  <c r="K9" i="62" s="1"/>
  <c r="G531" i="62"/>
  <c r="K531" i="62" s="1"/>
  <c r="G18" i="62"/>
  <c r="K18" i="62" s="1"/>
  <c r="G444" i="62"/>
  <c r="K444" i="62" s="1"/>
  <c r="G395" i="62"/>
  <c r="K395" i="62" s="1"/>
  <c r="G229" i="62"/>
  <c r="K229" i="62" s="1"/>
  <c r="G336" i="62"/>
  <c r="K336" i="62" s="1"/>
  <c r="G490" i="62"/>
  <c r="K490" i="62" s="1"/>
  <c r="G234" i="62"/>
  <c r="K234" i="62" s="1"/>
  <c r="G357" i="62"/>
  <c r="K357" i="62" s="1"/>
  <c r="G101" i="62"/>
  <c r="K101" i="62" s="1"/>
  <c r="G362" i="62"/>
  <c r="K362" i="62" s="1"/>
  <c r="G28" i="62"/>
  <c r="K28" i="62" s="1"/>
  <c r="G421" i="62"/>
  <c r="K421" i="62" s="1"/>
  <c r="G318" i="62"/>
  <c r="K318" i="62" s="1"/>
  <c r="G453" i="62"/>
  <c r="K453" i="62" s="1"/>
  <c r="F599" i="62"/>
  <c r="K445" i="62"/>
  <c r="G186" i="62"/>
  <c r="K186" i="62" s="1"/>
  <c r="G278" i="62"/>
  <c r="K278" i="62" s="1"/>
  <c r="G336" i="60"/>
  <c r="K336" i="60" s="1"/>
  <c r="G242" i="60"/>
  <c r="K242" i="60" s="1"/>
  <c r="G229" i="60"/>
  <c r="K229" i="60" s="1"/>
  <c r="G18" i="60"/>
  <c r="K18" i="60" s="1"/>
  <c r="G314" i="60"/>
  <c r="K314" i="60" s="1"/>
  <c r="G318" i="60"/>
  <c r="K318" i="60" s="1"/>
  <c r="G458" i="60"/>
  <c r="K458" i="60" s="1"/>
  <c r="G22" i="56"/>
  <c r="K22" i="56" s="1"/>
  <c r="G101" i="56"/>
  <c r="K101" i="56" s="1"/>
  <c r="G9" i="56"/>
  <c r="K9" i="56" s="1"/>
  <c r="G357" i="56"/>
  <c r="K357" i="56" s="1"/>
  <c r="G229" i="56"/>
  <c r="K229" i="56" s="1"/>
  <c r="G71" i="47"/>
  <c r="K71" i="47" s="1"/>
  <c r="G336" i="47"/>
  <c r="K336" i="47" s="1"/>
  <c r="G32" i="47"/>
  <c r="K32" i="47" s="1"/>
  <c r="G267" i="25"/>
  <c r="K267" i="25" s="1"/>
  <c r="G22" i="47"/>
  <c r="K22" i="47" s="1"/>
  <c r="G9" i="47"/>
  <c r="K9" i="47" s="1"/>
  <c r="G362" i="47"/>
  <c r="K362" i="47" s="1"/>
  <c r="K23" i="47"/>
  <c r="K364" i="47"/>
  <c r="G384" i="47"/>
  <c r="K384" i="47" s="1"/>
  <c r="G357" i="47"/>
  <c r="K357" i="47" s="1"/>
  <c r="G229" i="47"/>
  <c r="K229" i="47" s="1"/>
  <c r="G490" i="47"/>
  <c r="K490" i="47" s="1"/>
  <c r="G340" i="47"/>
  <c r="K340" i="47" s="1"/>
  <c r="G234" i="57"/>
  <c r="K234" i="57" s="1"/>
  <c r="G453" i="57"/>
  <c r="K453" i="57" s="1"/>
  <c r="G22" i="57"/>
  <c r="K22" i="57" s="1"/>
  <c r="G314" i="57"/>
  <c r="K314" i="57" s="1"/>
  <c r="K454" i="57"/>
  <c r="G384" i="57"/>
  <c r="K384" i="57" s="1"/>
  <c r="G531" i="57"/>
  <c r="K531" i="57" s="1"/>
  <c r="G387" i="57"/>
  <c r="K387" i="57" s="1"/>
  <c r="G490" i="57"/>
  <c r="K490" i="57" s="1"/>
  <c r="G421" i="57"/>
  <c r="K421" i="57" s="1"/>
  <c r="K16" i="57"/>
  <c r="G9" i="58"/>
  <c r="K9" i="58" s="1"/>
  <c r="K20" i="58"/>
  <c r="G384" i="58"/>
  <c r="K384" i="58" s="1"/>
  <c r="G267" i="58"/>
  <c r="K267" i="58" s="1"/>
  <c r="G186" i="58"/>
  <c r="K186" i="58" s="1"/>
  <c r="G336" i="58"/>
  <c r="K336" i="58" s="1"/>
  <c r="K492" i="25"/>
  <c r="G490" i="25"/>
  <c r="K490" i="25" s="1"/>
  <c r="K473" i="25"/>
  <c r="G458" i="25"/>
  <c r="K458" i="25" s="1"/>
  <c r="G101" i="25"/>
  <c r="K101" i="25" s="1"/>
  <c r="K90" i="25"/>
  <c r="G83" i="25"/>
  <c r="K83" i="25" s="1"/>
  <c r="K280" i="59"/>
  <c r="G32" i="25"/>
  <c r="K32" i="25" s="1"/>
  <c r="G101" i="59"/>
  <c r="K101" i="59" s="1"/>
  <c r="G336" i="59"/>
  <c r="K336" i="59" s="1"/>
  <c r="G9" i="59"/>
  <c r="K9" i="59" s="1"/>
  <c r="G229" i="59"/>
  <c r="K229" i="59" s="1"/>
  <c r="G234" i="59"/>
  <c r="K234" i="59" s="1"/>
  <c r="L341" i="25"/>
  <c r="G453" i="59"/>
  <c r="K453" i="59" s="1"/>
  <c r="K95" i="56"/>
  <c r="G83" i="56"/>
  <c r="K83" i="56" s="1"/>
  <c r="G318" i="58"/>
  <c r="K318" i="58" s="1"/>
  <c r="G101" i="60"/>
  <c r="K101" i="60" s="1"/>
  <c r="K102" i="60"/>
  <c r="G444" i="58"/>
  <c r="K444" i="58" s="1"/>
  <c r="G332" i="58"/>
  <c r="K332" i="58" s="1"/>
  <c r="G384" i="66"/>
  <c r="K384" i="66" s="1"/>
  <c r="K386" i="66"/>
  <c r="G458" i="65"/>
  <c r="K458" i="65" s="1"/>
  <c r="G32" i="66"/>
  <c r="K32" i="66" s="1"/>
  <c r="G101" i="67"/>
  <c r="G563" i="67"/>
  <c r="K563" i="67" s="1"/>
  <c r="G490" i="65"/>
  <c r="K490" i="65" s="1"/>
  <c r="G186" i="66"/>
  <c r="K186" i="66" s="1"/>
  <c r="G267" i="66"/>
  <c r="G71" i="62"/>
  <c r="G370" i="62"/>
  <c r="K370" i="62" s="1"/>
  <c r="G563" i="62"/>
  <c r="G562" i="62" s="1"/>
  <c r="I562" i="62" s="1"/>
  <c r="G318" i="67"/>
  <c r="K318" i="67" s="1"/>
  <c r="G531" i="67"/>
  <c r="K531" i="67" s="1"/>
  <c r="G387" i="62"/>
  <c r="K387" i="62" s="1"/>
  <c r="G421" i="66"/>
  <c r="K421" i="66" s="1"/>
  <c r="G515" i="64"/>
  <c r="K515" i="64" s="1"/>
  <c r="G83" i="62"/>
  <c r="K83" i="62" s="1"/>
  <c r="G22" i="60"/>
  <c r="K22" i="60" s="1"/>
  <c r="G395" i="66"/>
  <c r="G22" i="59"/>
  <c r="K22" i="59" s="1"/>
  <c r="G267" i="67"/>
  <c r="K267" i="67" s="1"/>
  <c r="G229" i="64"/>
  <c r="K229" i="64" s="1"/>
  <c r="G22" i="62"/>
  <c r="K22" i="62" s="1"/>
  <c r="G234" i="25"/>
  <c r="K234" i="25" s="1"/>
  <c r="K102" i="62"/>
  <c r="G291" i="62"/>
  <c r="K291" i="62" s="1"/>
  <c r="G421" i="25"/>
  <c r="K421" i="25" s="1"/>
  <c r="G490" i="59"/>
  <c r="K490" i="59" s="1"/>
  <c r="G458" i="47"/>
  <c r="K458" i="47" s="1"/>
  <c r="G318" i="56"/>
  <c r="K318" i="56" s="1"/>
  <c r="G101" i="57"/>
  <c r="K101" i="57" s="1"/>
  <c r="K17" i="58"/>
  <c r="G314" i="61"/>
  <c r="K314" i="61" s="1"/>
  <c r="G83" i="59"/>
  <c r="K83" i="59" s="1"/>
  <c r="G340" i="60"/>
  <c r="K340" i="60" s="1"/>
  <c r="G458" i="57"/>
  <c r="K458" i="57" s="1"/>
  <c r="F599" i="59"/>
  <c r="F599" i="47"/>
  <c r="G242" i="56"/>
  <c r="K242" i="56" s="1"/>
  <c r="G32" i="57"/>
  <c r="K32" i="57" s="1"/>
  <c r="G515" i="67"/>
  <c r="K515" i="67" s="1"/>
  <c r="G515" i="62"/>
  <c r="K515" i="62" s="1"/>
  <c r="G531" i="47"/>
  <c r="K531" i="47" s="1"/>
  <c r="G267" i="57"/>
  <c r="K267" i="57" s="1"/>
  <c r="G444" i="57"/>
  <c r="K444" i="57" s="1"/>
  <c r="G362" i="58"/>
  <c r="K362" i="58" s="1"/>
  <c r="G515" i="58"/>
  <c r="K515" i="58" s="1"/>
  <c r="G395" i="60"/>
  <c r="K395" i="60" s="1"/>
  <c r="K10" i="61"/>
  <c r="G234" i="56"/>
  <c r="K234" i="56" s="1"/>
  <c r="G490" i="56"/>
  <c r="K490" i="56" s="1"/>
  <c r="G458" i="61"/>
  <c r="K458" i="61" s="1"/>
  <c r="G340" i="61"/>
  <c r="K340" i="61" s="1"/>
  <c r="K268" i="58"/>
  <c r="K191" i="58"/>
  <c r="G453" i="56"/>
  <c r="K453" i="56" s="1"/>
  <c r="K385" i="60"/>
  <c r="G384" i="60"/>
  <c r="K384" i="60" s="1"/>
  <c r="K316" i="25"/>
  <c r="G314" i="25"/>
  <c r="K21" i="25"/>
  <c r="G18" i="25"/>
  <c r="K18" i="25" s="1"/>
  <c r="G242" i="61"/>
  <c r="K242" i="61" s="1"/>
  <c r="G387" i="58"/>
  <c r="K387" i="58" s="1"/>
  <c r="K363" i="61"/>
  <c r="G362" i="57"/>
  <c r="K362" i="57" s="1"/>
  <c r="G32" i="56"/>
  <c r="K32" i="56" s="1"/>
  <c r="G101" i="58"/>
  <c r="K101" i="58" s="1"/>
  <c r="G395" i="58"/>
  <c r="K395" i="58" s="1"/>
  <c r="G318" i="61"/>
  <c r="K318" i="61" s="1"/>
  <c r="G370" i="57"/>
  <c r="K370" i="57" s="1"/>
  <c r="G395" i="61"/>
  <c r="K395" i="61" s="1"/>
  <c r="G234" i="60"/>
  <c r="K234" i="60" s="1"/>
  <c r="G357" i="60"/>
  <c r="K357" i="60" s="1"/>
  <c r="G22" i="58"/>
  <c r="K22" i="58" s="1"/>
  <c r="G71" i="61"/>
  <c r="K71" i="61" s="1"/>
  <c r="G22" i="61"/>
  <c r="K22" i="61" s="1"/>
  <c r="G314" i="58"/>
  <c r="K315" i="58"/>
  <c r="L103" i="25"/>
  <c r="K103" i="58"/>
  <c r="G186" i="56"/>
  <c r="K186" i="56" s="1"/>
  <c r="G83" i="65"/>
  <c r="K83" i="65" s="1"/>
  <c r="G357" i="65"/>
  <c r="K357" i="65" s="1"/>
  <c r="G362" i="65"/>
  <c r="K362" i="65" s="1"/>
  <c r="G71" i="67"/>
  <c r="K71" i="67" s="1"/>
  <c r="G101" i="66"/>
  <c r="K101" i="66" s="1"/>
  <c r="G531" i="66"/>
  <c r="K531" i="66" s="1"/>
  <c r="G291" i="67"/>
  <c r="K291" i="67" s="1"/>
  <c r="G362" i="66"/>
  <c r="K362" i="66" s="1"/>
  <c r="G32" i="62"/>
  <c r="K32" i="62" s="1"/>
  <c r="G458" i="62"/>
  <c r="K458" i="62" s="1"/>
  <c r="G490" i="66"/>
  <c r="K490" i="66" s="1"/>
  <c r="G384" i="64"/>
  <c r="K384" i="64" s="1"/>
  <c r="G563" i="64"/>
  <c r="G340" i="62"/>
  <c r="K340" i="62" s="1"/>
  <c r="G234" i="67"/>
  <c r="K234" i="67" s="1"/>
  <c r="G490" i="64"/>
  <c r="G242" i="62"/>
  <c r="K242" i="62" s="1"/>
  <c r="G318" i="25"/>
  <c r="K318" i="25" s="1"/>
  <c r="G32" i="60"/>
  <c r="K32" i="60" s="1"/>
  <c r="G9" i="60"/>
  <c r="K9" i="60" s="1"/>
  <c r="G458" i="66"/>
  <c r="K458" i="66" s="1"/>
  <c r="G22" i="64"/>
  <c r="K22" i="64" s="1"/>
  <c r="G458" i="64"/>
  <c r="K458" i="64" s="1"/>
  <c r="G267" i="62"/>
  <c r="K267" i="62" s="1"/>
  <c r="G71" i="60"/>
  <c r="K71" i="60" s="1"/>
  <c r="G186" i="60"/>
  <c r="K186" i="60" s="1"/>
  <c r="G18" i="57"/>
  <c r="K18" i="57" s="1"/>
  <c r="G242" i="57"/>
  <c r="K242" i="57" s="1"/>
  <c r="G229" i="61"/>
  <c r="K229" i="61" s="1"/>
  <c r="G291" i="47"/>
  <c r="K291" i="47" s="1"/>
  <c r="G515" i="60"/>
  <c r="K515" i="60" s="1"/>
  <c r="G370" i="56"/>
  <c r="K370" i="56" s="1"/>
  <c r="G332" i="57"/>
  <c r="K332" i="57" s="1"/>
  <c r="G444" i="67"/>
  <c r="K444" i="67" s="1"/>
  <c r="L492" i="25"/>
  <c r="G563" i="56"/>
  <c r="G71" i="64"/>
  <c r="K71" i="64" s="1"/>
  <c r="G340" i="57"/>
  <c r="K340" i="57" s="1"/>
  <c r="G563" i="57"/>
  <c r="G387" i="61"/>
  <c r="K387" i="61" s="1"/>
  <c r="G384" i="61"/>
  <c r="K384" i="61" s="1"/>
  <c r="K246" i="61"/>
  <c r="G384" i="56"/>
  <c r="K384" i="56" s="1"/>
  <c r="K385" i="56"/>
  <c r="K363" i="56"/>
  <c r="G362" i="56"/>
  <c r="K362" i="56" s="1"/>
  <c r="G332" i="56"/>
  <c r="K332" i="56" s="1"/>
  <c r="K16" i="56"/>
  <c r="G15" i="56"/>
  <c r="K15" i="56" s="1"/>
  <c r="G444" i="60"/>
  <c r="K444" i="60" s="1"/>
  <c r="G515" i="56"/>
  <c r="K515" i="56" s="1"/>
  <c r="G18" i="56"/>
  <c r="K18" i="56" s="1"/>
  <c r="L33" i="25"/>
  <c r="G340" i="64"/>
  <c r="K340" i="64" s="1"/>
  <c r="G395" i="64"/>
  <c r="K395" i="64" s="1"/>
  <c r="G387" i="64"/>
  <c r="K387" i="64" s="1"/>
  <c r="G387" i="66"/>
  <c r="K387" i="66" s="1"/>
  <c r="G15" i="65"/>
  <c r="K15" i="65" s="1"/>
  <c r="F599" i="67"/>
  <c r="F599" i="66"/>
  <c r="K441" i="61"/>
  <c r="F599" i="61"/>
  <c r="G515" i="61"/>
  <c r="K515" i="61" s="1"/>
  <c r="K517" i="61"/>
  <c r="G421" i="61"/>
  <c r="K421" i="61" s="1"/>
  <c r="G453" i="61"/>
  <c r="K453" i="61" s="1"/>
  <c r="K454" i="61"/>
  <c r="K16" i="60"/>
  <c r="G15" i="60"/>
  <c r="G83" i="64"/>
  <c r="K85" i="64"/>
  <c r="K10" i="65"/>
  <c r="G9" i="65"/>
  <c r="K314" i="47"/>
  <c r="G278" i="65"/>
  <c r="G340" i="65"/>
  <c r="K340" i="65" s="1"/>
  <c r="G291" i="65"/>
  <c r="K291" i="65" s="1"/>
  <c r="G387" i="65"/>
  <c r="K387" i="65" s="1"/>
  <c r="K71" i="62"/>
  <c r="K342" i="64"/>
  <c r="G370" i="64"/>
  <c r="K370" i="64" s="1"/>
  <c r="G32" i="64"/>
  <c r="G101" i="47"/>
  <c r="K101" i="47" s="1"/>
  <c r="G186" i="47"/>
  <c r="K186" i="47" s="1"/>
  <c r="G387" i="47"/>
  <c r="K387" i="47" s="1"/>
  <c r="L90" i="25"/>
  <c r="G318" i="64"/>
  <c r="K318" i="64" s="1"/>
  <c r="G242" i="47"/>
  <c r="K242" i="47" s="1"/>
  <c r="G395" i="47"/>
  <c r="G291" i="60"/>
  <c r="K291" i="60" s="1"/>
  <c r="L96" i="25"/>
  <c r="K189" i="56"/>
  <c r="G291" i="56"/>
  <c r="K291" i="56" s="1"/>
  <c r="K454" i="56"/>
  <c r="G71" i="57"/>
  <c r="K71" i="57" s="1"/>
  <c r="G278" i="58"/>
  <c r="K278" i="58" s="1"/>
  <c r="G267" i="61"/>
  <c r="G336" i="61"/>
  <c r="K336" i="61" s="1"/>
  <c r="G267" i="47"/>
  <c r="G458" i="56"/>
  <c r="K458" i="56" s="1"/>
  <c r="G28" i="58"/>
  <c r="G531" i="61"/>
  <c r="K531" i="61" s="1"/>
  <c r="G336" i="56"/>
  <c r="K336" i="56" s="1"/>
  <c r="K516" i="56"/>
  <c r="G531" i="56"/>
  <c r="K531" i="56" s="1"/>
  <c r="G32" i="58"/>
  <c r="K32" i="58" s="1"/>
  <c r="K446" i="58"/>
  <c r="G318" i="59"/>
  <c r="K318" i="59" s="1"/>
  <c r="G421" i="60"/>
  <c r="K421" i="60" s="1"/>
  <c r="G421" i="56"/>
  <c r="K421" i="56" s="1"/>
  <c r="G340" i="58"/>
  <c r="K340" i="58" s="1"/>
  <c r="G370" i="58"/>
  <c r="K370" i="58" s="1"/>
  <c r="G421" i="58"/>
  <c r="K421" i="58" s="1"/>
  <c r="G291" i="61"/>
  <c r="K291" i="61" s="1"/>
  <c r="K389" i="64"/>
  <c r="G32" i="59"/>
  <c r="K32" i="59" s="1"/>
  <c r="G83" i="47"/>
  <c r="F599" i="56"/>
  <c r="G71" i="56"/>
  <c r="K71" i="56" s="1"/>
  <c r="G28" i="57"/>
  <c r="G458" i="58"/>
  <c r="K458" i="58" s="1"/>
  <c r="K459" i="61"/>
  <c r="G370" i="60"/>
  <c r="K370" i="60" s="1"/>
  <c r="G278" i="57"/>
  <c r="G563" i="58"/>
  <c r="G186" i="61"/>
  <c r="K186" i="61" s="1"/>
  <c r="G370" i="61"/>
  <c r="K370" i="61" s="1"/>
  <c r="G234" i="61"/>
  <c r="K234" i="61" s="1"/>
  <c r="G101" i="61"/>
  <c r="K101" i="61" s="1"/>
  <c r="G453" i="58"/>
  <c r="K453" i="58" s="1"/>
  <c r="G336" i="57"/>
  <c r="K336" i="57" s="1"/>
  <c r="K388" i="56"/>
  <c r="G387" i="56"/>
  <c r="K387" i="56" s="1"/>
  <c r="K391" i="60"/>
  <c r="G387" i="60"/>
  <c r="K387" i="60" s="1"/>
  <c r="L237" i="25"/>
  <c r="K237" i="59"/>
  <c r="G387" i="25"/>
  <c r="K387" i="25" s="1"/>
  <c r="G22" i="25"/>
  <c r="K22" i="25" s="1"/>
  <c r="G490" i="61"/>
  <c r="L422" i="25"/>
  <c r="G314" i="56"/>
  <c r="G242" i="58"/>
  <c r="K242" i="58" s="1"/>
  <c r="G83" i="61"/>
  <c r="G291" i="57"/>
  <c r="K291" i="57" s="1"/>
  <c r="G234" i="58"/>
  <c r="K234" i="58" s="1"/>
  <c r="G291" i="58"/>
  <c r="K291" i="58" s="1"/>
  <c r="F599" i="57"/>
  <c r="G563" i="61"/>
  <c r="G357" i="61"/>
  <c r="K357" i="61" s="1"/>
  <c r="G32" i="61"/>
  <c r="G453" i="47"/>
  <c r="K453" i="47" s="1"/>
  <c r="K454" i="47"/>
  <c r="K445" i="47"/>
  <c r="G444" i="47"/>
  <c r="K444" i="47" s="1"/>
  <c r="G242" i="65"/>
  <c r="G186" i="64"/>
  <c r="K186" i="64" s="1"/>
  <c r="F599" i="64"/>
  <c r="G291" i="64"/>
  <c r="K291" i="64" s="1"/>
  <c r="G421" i="47"/>
  <c r="K421" i="47" s="1"/>
  <c r="G83" i="60"/>
  <c r="G453" i="60"/>
  <c r="K453" i="60" s="1"/>
  <c r="G186" i="57"/>
  <c r="K186" i="57" s="1"/>
  <c r="G395" i="57"/>
  <c r="G83" i="58"/>
  <c r="L269" i="25"/>
  <c r="L322" i="25"/>
  <c r="F599" i="60"/>
  <c r="G340" i="56"/>
  <c r="K340" i="56" s="1"/>
  <c r="G531" i="58"/>
  <c r="K531" i="58" s="1"/>
  <c r="G490" i="60"/>
  <c r="G444" i="59"/>
  <c r="K444" i="59" s="1"/>
  <c r="G357" i="58"/>
  <c r="K357" i="58" s="1"/>
  <c r="G278" i="61"/>
  <c r="K278" i="61" s="1"/>
  <c r="F599" i="65"/>
  <c r="G395" i="56"/>
  <c r="G83" i="57"/>
  <c r="G15" i="61"/>
  <c r="G531" i="60"/>
  <c r="K531" i="60" s="1"/>
  <c r="G490" i="58"/>
  <c r="K491" i="61"/>
  <c r="K445" i="56"/>
  <c r="G444" i="56"/>
  <c r="K444" i="56" s="1"/>
  <c r="K268" i="60"/>
  <c r="G267" i="60"/>
  <c r="F599" i="58"/>
  <c r="G515" i="57"/>
  <c r="K515" i="57" s="1"/>
  <c r="K10" i="57"/>
  <c r="G9" i="57"/>
  <c r="G318" i="57"/>
  <c r="K318" i="57" s="1"/>
  <c r="K319" i="57"/>
  <c r="G229" i="57"/>
  <c r="K229" i="57" s="1"/>
  <c r="K230" i="57"/>
  <c r="G278" i="56"/>
  <c r="K278" i="56" s="1"/>
  <c r="K279" i="56"/>
  <c r="K365" i="60"/>
  <c r="G362" i="60"/>
  <c r="G278" i="60"/>
  <c r="K278" i="60" s="1"/>
  <c r="K279" i="60"/>
  <c r="K333" i="47"/>
  <c r="G332" i="47"/>
  <c r="G278" i="47"/>
  <c r="K278" i="47" s="1"/>
  <c r="G314" i="59"/>
  <c r="K314" i="59" s="1"/>
  <c r="K315" i="59"/>
  <c r="K315" i="62"/>
  <c r="G314" i="62"/>
  <c r="G340" i="67"/>
  <c r="K340" i="67" s="1"/>
  <c r="K403" i="65"/>
  <c r="G395" i="65"/>
  <c r="K268" i="56"/>
  <c r="G267" i="56"/>
  <c r="K29" i="56"/>
  <c r="G28" i="56"/>
  <c r="G332" i="62"/>
  <c r="K334" i="62"/>
  <c r="G357" i="64"/>
  <c r="K357" i="64" s="1"/>
  <c r="K358" i="64"/>
  <c r="G336" i="64"/>
  <c r="K336" i="64" s="1"/>
  <c r="G370" i="67"/>
  <c r="K370" i="67" s="1"/>
  <c r="K371" i="67"/>
  <c r="G453" i="64"/>
  <c r="K453" i="64" s="1"/>
  <c r="K454" i="64"/>
  <c r="G18" i="64"/>
  <c r="K18" i="64" s="1"/>
  <c r="K19" i="64"/>
  <c r="G278" i="67"/>
  <c r="K279" i="67"/>
  <c r="G15" i="67"/>
  <c r="K15" i="67" s="1"/>
  <c r="K16" i="67"/>
  <c r="G9" i="67"/>
  <c r="K10" i="67"/>
  <c r="K17" i="66"/>
  <c r="G15" i="66"/>
  <c r="K30" i="65"/>
  <c r="G28" i="65"/>
  <c r="K29" i="66"/>
  <c r="G28" i="66"/>
  <c r="G515" i="59"/>
  <c r="K515" i="59" s="1"/>
  <c r="K372" i="59"/>
  <c r="G370" i="59"/>
  <c r="K370" i="59" s="1"/>
  <c r="K360" i="59"/>
  <c r="G357" i="59"/>
  <c r="K357" i="59" s="1"/>
  <c r="G291" i="59"/>
  <c r="K291" i="59" s="1"/>
  <c r="K268" i="59"/>
  <c r="G267" i="59"/>
  <c r="K199" i="59"/>
  <c r="L199" i="25"/>
  <c r="K21" i="59"/>
  <c r="G18" i="59"/>
  <c r="K18" i="59" s="1"/>
  <c r="L102" i="25"/>
  <c r="G531" i="59"/>
  <c r="K531" i="59" s="1"/>
  <c r="L307" i="25"/>
  <c r="G71" i="59"/>
  <c r="K71" i="59" s="1"/>
  <c r="G291" i="25"/>
  <c r="K291" i="25" s="1"/>
  <c r="G242" i="59"/>
  <c r="K242" i="59" s="1"/>
  <c r="G336" i="25"/>
  <c r="K206" i="25"/>
  <c r="G186" i="25"/>
  <c r="K186" i="25" s="1"/>
  <c r="K11" i="25"/>
  <c r="G9" i="25"/>
  <c r="G186" i="59"/>
  <c r="K186" i="59" s="1"/>
  <c r="G421" i="59"/>
  <c r="K421" i="59" s="1"/>
  <c r="G28" i="59"/>
  <c r="G515" i="25"/>
  <c r="K515" i="25" s="1"/>
  <c r="G563" i="59"/>
  <c r="K565" i="59"/>
  <c r="K516" i="59"/>
  <c r="G458" i="59"/>
  <c r="K458" i="59" s="1"/>
  <c r="L454" i="25"/>
  <c r="K454" i="59"/>
  <c r="G395" i="59"/>
  <c r="G387" i="59"/>
  <c r="K387" i="59" s="1"/>
  <c r="K456" i="25"/>
  <c r="G453" i="25"/>
  <c r="K453" i="25" s="1"/>
  <c r="G332" i="59"/>
  <c r="G370" i="25"/>
  <c r="K370" i="25" s="1"/>
  <c r="K374" i="25"/>
  <c r="L104" i="25"/>
  <c r="I562" i="25" l="1"/>
  <c r="G313" i="47"/>
  <c r="G562" i="47"/>
  <c r="I562" i="47" s="1"/>
  <c r="G562" i="60"/>
  <c r="K562" i="60" s="1"/>
  <c r="G82" i="62"/>
  <c r="I82" i="62" s="1"/>
  <c r="K563" i="25"/>
  <c r="G313" i="67"/>
  <c r="K313" i="67" s="1"/>
  <c r="G8" i="56"/>
  <c r="I8" i="56" s="1"/>
  <c r="G8" i="47"/>
  <c r="G313" i="61"/>
  <c r="K313" i="61" s="1"/>
  <c r="G27" i="47"/>
  <c r="K27" i="47" s="1"/>
  <c r="G562" i="67"/>
  <c r="I562" i="67" s="1"/>
  <c r="G82" i="67"/>
  <c r="I82" i="67" s="1"/>
  <c r="K101" i="67"/>
  <c r="G313" i="66"/>
  <c r="G331" i="66"/>
  <c r="K331" i="66" s="1"/>
  <c r="K562" i="66"/>
  <c r="K563" i="66"/>
  <c r="G82" i="66"/>
  <c r="G313" i="65"/>
  <c r="G562" i="65"/>
  <c r="K563" i="65"/>
  <c r="G394" i="62"/>
  <c r="G313" i="60"/>
  <c r="K313" i="60" s="1"/>
  <c r="G27" i="25"/>
  <c r="P9" i="16" s="1"/>
  <c r="K395" i="66"/>
  <c r="G394" i="66"/>
  <c r="K394" i="66" s="1"/>
  <c r="G266" i="62"/>
  <c r="I266" i="62" s="1"/>
  <c r="K563" i="62"/>
  <c r="G82" i="56"/>
  <c r="K82" i="56" s="1"/>
  <c r="G8" i="64"/>
  <c r="K8" i="64" s="1"/>
  <c r="K562" i="62"/>
  <c r="G562" i="64"/>
  <c r="K563" i="64"/>
  <c r="G489" i="62"/>
  <c r="G27" i="60"/>
  <c r="G489" i="47"/>
  <c r="G27" i="62"/>
  <c r="G8" i="62"/>
  <c r="G8" i="58"/>
  <c r="K563" i="57"/>
  <c r="G562" i="57"/>
  <c r="G489" i="66"/>
  <c r="I489" i="66" s="1"/>
  <c r="G489" i="65"/>
  <c r="I489" i="65" s="1"/>
  <c r="G331" i="64"/>
  <c r="G562" i="56"/>
  <c r="K563" i="56"/>
  <c r="G489" i="64"/>
  <c r="K490" i="64"/>
  <c r="K314" i="58"/>
  <c r="G313" i="58"/>
  <c r="K313" i="58" s="1"/>
  <c r="G394" i="67"/>
  <c r="K394" i="67" s="1"/>
  <c r="K314" i="25"/>
  <c r="G313" i="25"/>
  <c r="G266" i="66"/>
  <c r="K267" i="66"/>
  <c r="G27" i="67"/>
  <c r="G489" i="67"/>
  <c r="K267" i="56"/>
  <c r="G266" i="56"/>
  <c r="G489" i="60"/>
  <c r="K490" i="60"/>
  <c r="K83" i="61"/>
  <c r="G82" i="61"/>
  <c r="G313" i="59"/>
  <c r="K313" i="59" s="1"/>
  <c r="G27" i="66"/>
  <c r="K28" i="66"/>
  <c r="K15" i="66"/>
  <c r="G8" i="66"/>
  <c r="G27" i="56"/>
  <c r="K28" i="56"/>
  <c r="G394" i="65"/>
  <c r="K394" i="65" s="1"/>
  <c r="K395" i="65"/>
  <c r="G331" i="47"/>
  <c r="K331" i="47" s="1"/>
  <c r="K332" i="47"/>
  <c r="K362" i="60"/>
  <c r="G331" i="60"/>
  <c r="K331" i="60" s="1"/>
  <c r="K9" i="57"/>
  <c r="G8" i="57"/>
  <c r="G266" i="60"/>
  <c r="K267" i="60"/>
  <c r="K83" i="57"/>
  <c r="G82" i="57"/>
  <c r="K83" i="58"/>
  <c r="G82" i="58"/>
  <c r="K83" i="60"/>
  <c r="G82" i="60"/>
  <c r="G313" i="56"/>
  <c r="K313" i="56" s="1"/>
  <c r="K314" i="56"/>
  <c r="G266" i="47"/>
  <c r="K267" i="47"/>
  <c r="G331" i="58"/>
  <c r="K331" i="58" s="1"/>
  <c r="G394" i="61"/>
  <c r="K394" i="61" s="1"/>
  <c r="G394" i="60"/>
  <c r="K394" i="60" s="1"/>
  <c r="K490" i="58"/>
  <c r="G489" i="58"/>
  <c r="G394" i="56"/>
  <c r="K394" i="56" s="1"/>
  <c r="K395" i="56"/>
  <c r="G394" i="57"/>
  <c r="K394" i="57" s="1"/>
  <c r="K395" i="57"/>
  <c r="K242" i="65"/>
  <c r="G82" i="65"/>
  <c r="G562" i="61"/>
  <c r="K563" i="61"/>
  <c r="G331" i="61"/>
  <c r="K331" i="61" s="1"/>
  <c r="G313" i="64"/>
  <c r="K313" i="64" s="1"/>
  <c r="I313" i="67"/>
  <c r="K83" i="64"/>
  <c r="G82" i="64"/>
  <c r="G331" i="67"/>
  <c r="K331" i="67" s="1"/>
  <c r="G394" i="64"/>
  <c r="K394" i="64" s="1"/>
  <c r="G331" i="56"/>
  <c r="K331" i="56" s="1"/>
  <c r="G266" i="58"/>
  <c r="K28" i="65"/>
  <c r="G27" i="65"/>
  <c r="K490" i="61"/>
  <c r="G489" i="61"/>
  <c r="G562" i="58"/>
  <c r="K563" i="58"/>
  <c r="G82" i="47"/>
  <c r="K83" i="47"/>
  <c r="G394" i="58"/>
  <c r="K394" i="58" s="1"/>
  <c r="G27" i="58"/>
  <c r="K28" i="58"/>
  <c r="K267" i="61"/>
  <c r="G266" i="61"/>
  <c r="K32" i="64"/>
  <c r="G27" i="64"/>
  <c r="K9" i="65"/>
  <c r="G8" i="65"/>
  <c r="K15" i="60"/>
  <c r="G8" i="60"/>
  <c r="G489" i="56"/>
  <c r="K9" i="67"/>
  <c r="G8" i="67"/>
  <c r="K278" i="67"/>
  <c r="G266" i="67"/>
  <c r="K332" i="62"/>
  <c r="G331" i="62"/>
  <c r="K331" i="62" s="1"/>
  <c r="K314" i="62"/>
  <c r="G313" i="62"/>
  <c r="K313" i="62" s="1"/>
  <c r="G313" i="57"/>
  <c r="K313" i="57" s="1"/>
  <c r="K15" i="61"/>
  <c r="G8" i="61"/>
  <c r="K32" i="61"/>
  <c r="G27" i="61"/>
  <c r="G331" i="57"/>
  <c r="K331" i="57" s="1"/>
  <c r="K278" i="57"/>
  <c r="G266" i="57"/>
  <c r="G27" i="57"/>
  <c r="K28" i="57"/>
  <c r="K395" i="47"/>
  <c r="G394" i="47"/>
  <c r="K394" i="47" s="1"/>
  <c r="G266" i="65"/>
  <c r="K278" i="65"/>
  <c r="K8" i="56"/>
  <c r="G489" i="57"/>
  <c r="G331" i="65"/>
  <c r="K331" i="65" s="1"/>
  <c r="G266" i="64"/>
  <c r="K336" i="25"/>
  <c r="G331" i="25"/>
  <c r="G266" i="25"/>
  <c r="K267" i="59"/>
  <c r="G266" i="59"/>
  <c r="G82" i="25"/>
  <c r="K332" i="59"/>
  <c r="G331" i="59"/>
  <c r="K331" i="59" s="1"/>
  <c r="K395" i="59"/>
  <c r="G394" i="59"/>
  <c r="K394" i="59" s="1"/>
  <c r="K28" i="59"/>
  <c r="G27" i="59"/>
  <c r="G489" i="25"/>
  <c r="G394" i="25"/>
  <c r="G489" i="59"/>
  <c r="K563" i="59"/>
  <c r="G562" i="59"/>
  <c r="G8" i="25"/>
  <c r="K9" i="25"/>
  <c r="G8" i="59"/>
  <c r="G82" i="59"/>
  <c r="I313" i="59" l="1"/>
  <c r="I562" i="60"/>
  <c r="K562" i="47"/>
  <c r="I27" i="47"/>
  <c r="I394" i="62"/>
  <c r="K394" i="62"/>
  <c r="I331" i="64"/>
  <c r="K331" i="64"/>
  <c r="K82" i="62"/>
  <c r="K313" i="47"/>
  <c r="I313" i="47"/>
  <c r="I313" i="65"/>
  <c r="K313" i="65"/>
  <c r="I313" i="66"/>
  <c r="K313" i="66"/>
  <c r="K266" i="62"/>
  <c r="K489" i="66"/>
  <c r="I331" i="66"/>
  <c r="I313" i="61"/>
  <c r="I8" i="64"/>
  <c r="I8" i="47"/>
  <c r="K8" i="47"/>
  <c r="I82" i="56"/>
  <c r="K82" i="67"/>
  <c r="K562" i="67"/>
  <c r="I82" i="66"/>
  <c r="K82" i="66"/>
  <c r="K562" i="65"/>
  <c r="I562" i="65"/>
  <c r="K489" i="65"/>
  <c r="I313" i="60"/>
  <c r="K27" i="25"/>
  <c r="I27" i="25"/>
  <c r="N313" i="25"/>
  <c r="I8" i="62"/>
  <c r="K8" i="62"/>
  <c r="K489" i="62"/>
  <c r="I489" i="62"/>
  <c r="I489" i="67"/>
  <c r="K489" i="67"/>
  <c r="I394" i="67"/>
  <c r="I489" i="64"/>
  <c r="K489" i="64"/>
  <c r="I562" i="57"/>
  <c r="K562" i="57"/>
  <c r="I27" i="62"/>
  <c r="K27" i="62"/>
  <c r="K27" i="67"/>
  <c r="I27" i="67"/>
  <c r="K266" i="66"/>
  <c r="I266" i="66"/>
  <c r="I313" i="58"/>
  <c r="I489" i="47"/>
  <c r="K489" i="47"/>
  <c r="I562" i="64"/>
  <c r="K562" i="64"/>
  <c r="I394" i="66"/>
  <c r="P12" i="16"/>
  <c r="I313" i="25"/>
  <c r="K313" i="25"/>
  <c r="K562" i="56"/>
  <c r="I562" i="56"/>
  <c r="I8" i="58"/>
  <c r="K8" i="58"/>
  <c r="I27" i="60"/>
  <c r="K27" i="60"/>
  <c r="I331" i="65"/>
  <c r="K266" i="57"/>
  <c r="I266" i="57"/>
  <c r="I331" i="62"/>
  <c r="I8" i="67"/>
  <c r="K8" i="67"/>
  <c r="K27" i="58"/>
  <c r="I27" i="58"/>
  <c r="K266" i="60"/>
  <c r="I266" i="60"/>
  <c r="I394" i="65"/>
  <c r="I82" i="61"/>
  <c r="K82" i="61"/>
  <c r="I489" i="57"/>
  <c r="K489" i="57"/>
  <c r="I313" i="57"/>
  <c r="K8" i="65"/>
  <c r="I8" i="65"/>
  <c r="I266" i="61"/>
  <c r="K266" i="61"/>
  <c r="I394" i="58"/>
  <c r="K266" i="58"/>
  <c r="I266" i="58"/>
  <c r="I394" i="64"/>
  <c r="I489" i="58"/>
  <c r="K489" i="58"/>
  <c r="I394" i="60"/>
  <c r="I82" i="60"/>
  <c r="K82" i="60"/>
  <c r="I82" i="57"/>
  <c r="K82" i="57"/>
  <c r="K8" i="57"/>
  <c r="I8" i="57"/>
  <c r="I489" i="60"/>
  <c r="K489" i="60"/>
  <c r="I331" i="57"/>
  <c r="I8" i="61"/>
  <c r="K8" i="61"/>
  <c r="I313" i="62"/>
  <c r="K266" i="67"/>
  <c r="I266" i="67"/>
  <c r="K489" i="56"/>
  <c r="I489" i="56"/>
  <c r="K562" i="58"/>
  <c r="I562" i="58"/>
  <c r="I331" i="56"/>
  <c r="I331" i="67"/>
  <c r="I331" i="61"/>
  <c r="K562" i="61"/>
  <c r="I562" i="61"/>
  <c r="I394" i="57"/>
  <c r="I331" i="47"/>
  <c r="I27" i="56"/>
  <c r="K27" i="56"/>
  <c r="K27" i="66"/>
  <c r="I27" i="66"/>
  <c r="I266" i="56"/>
  <c r="K266" i="56"/>
  <c r="I394" i="47"/>
  <c r="I27" i="61"/>
  <c r="K27" i="61"/>
  <c r="I82" i="47"/>
  <c r="K82" i="47"/>
  <c r="I313" i="64"/>
  <c r="I394" i="56"/>
  <c r="I331" i="58"/>
  <c r="I266" i="47"/>
  <c r="K266" i="47"/>
  <c r="I313" i="56"/>
  <c r="I266" i="64"/>
  <c r="K266" i="64"/>
  <c r="K266" i="65"/>
  <c r="I266" i="65"/>
  <c r="I27" i="57"/>
  <c r="K27" i="57"/>
  <c r="I8" i="60"/>
  <c r="K8" i="60"/>
  <c r="I27" i="64"/>
  <c r="K27" i="64"/>
  <c r="K489" i="61"/>
  <c r="I489" i="61"/>
  <c r="K27" i="65"/>
  <c r="I27" i="65"/>
  <c r="K82" i="64"/>
  <c r="I82" i="64"/>
  <c r="K82" i="65"/>
  <c r="I82" i="65"/>
  <c r="I394" i="61"/>
  <c r="K82" i="58"/>
  <c r="I82" i="58"/>
  <c r="I331" i="60"/>
  <c r="I8" i="66"/>
  <c r="K8" i="66"/>
  <c r="I8" i="59"/>
  <c r="K8" i="59"/>
  <c r="N8" i="25"/>
  <c r="I489" i="59"/>
  <c r="N489" i="25"/>
  <c r="K489" i="59"/>
  <c r="P14" i="16"/>
  <c r="I394" i="25"/>
  <c r="K394" i="25"/>
  <c r="N394" i="25"/>
  <c r="I394" i="59"/>
  <c r="P10" i="16"/>
  <c r="K82" i="25"/>
  <c r="I82" i="25"/>
  <c r="K331" i="25"/>
  <c r="I331" i="25"/>
  <c r="P13" i="16"/>
  <c r="K8" i="25"/>
  <c r="I8" i="25"/>
  <c r="P8" i="16"/>
  <c r="K489" i="25"/>
  <c r="P15" i="16"/>
  <c r="I489" i="25"/>
  <c r="I266" i="59"/>
  <c r="N266" i="25"/>
  <c r="K266" i="59"/>
  <c r="K562" i="59"/>
  <c r="I562" i="59"/>
  <c r="K27" i="59"/>
  <c r="N27" i="25"/>
  <c r="I27" i="59"/>
  <c r="N331" i="25"/>
  <c r="I331" i="59"/>
  <c r="N82" i="25"/>
  <c r="K82" i="59"/>
  <c r="I82" i="59"/>
  <c r="I266" i="25"/>
  <c r="P11" i="16"/>
  <c r="K266" i="25"/>
  <c r="I597" i="66" l="1"/>
  <c r="G597" i="66" s="1"/>
  <c r="K597" i="66" s="1"/>
  <c r="I597" i="64"/>
  <c r="G597" i="64" s="1"/>
  <c r="K597" i="64" s="1"/>
  <c r="I597" i="56"/>
  <c r="G597" i="56" s="1"/>
  <c r="K597" i="56" s="1"/>
  <c r="I597" i="60"/>
  <c r="G597" i="60" s="1"/>
  <c r="K597" i="60" s="1"/>
  <c r="I597" i="62"/>
  <c r="G597" i="62" s="1"/>
  <c r="K597" i="62" s="1"/>
  <c r="I597" i="67"/>
  <c r="G597" i="67" s="1"/>
  <c r="K597" i="67" s="1"/>
  <c r="I597" i="47"/>
  <c r="G597" i="47" s="1"/>
  <c r="K597" i="47" s="1"/>
  <c r="I597" i="61"/>
  <c r="G597" i="61" s="1"/>
  <c r="K597" i="61" s="1"/>
  <c r="I597" i="65"/>
  <c r="G597" i="65" s="1"/>
  <c r="K597" i="65" s="1"/>
  <c r="I597" i="58"/>
  <c r="G597" i="58" s="1"/>
  <c r="K597" i="58" s="1"/>
  <c r="I597" i="57"/>
  <c r="G597" i="57" s="1"/>
  <c r="K597" i="57" s="1"/>
  <c r="P26" i="16"/>
  <c r="I597" i="25"/>
  <c r="G597" i="25" s="1"/>
  <c r="K597" i="25" s="1"/>
  <c r="N597" i="25"/>
  <c r="I597" i="59"/>
  <c r="G597" i="59" s="1"/>
  <c r="K597" i="59" l="1"/>
  <c r="Q20" i="16"/>
  <c r="Q21" i="16"/>
  <c r="Q11" i="16"/>
  <c r="S2" i="16"/>
  <c r="Q2" i="16" s="1"/>
  <c r="Q16" i="16"/>
  <c r="Q14" i="16"/>
  <c r="Q8" i="16"/>
  <c r="Q12" i="16"/>
  <c r="Q18" i="16"/>
  <c r="Q9" i="16"/>
  <c r="Q15" i="16"/>
  <c r="Q13" i="16"/>
  <c r="Q23" i="16"/>
  <c r="Q10" i="16"/>
  <c r="Q22" i="16"/>
  <c r="Q17" i="16"/>
  <c r="Q24" i="16"/>
  <c r="Q19" i="16"/>
  <c r="S3" i="16" l="1"/>
  <c r="Q26" i="16"/>
  <c r="N48" i="16"/>
  <c r="F60" i="16"/>
  <c r="K54" i="16"/>
  <c r="L50" i="16"/>
  <c r="K48" i="16"/>
  <c r="E58" i="16"/>
  <c r="G54" i="16"/>
  <c r="D46" i="16"/>
  <c r="G48" i="16"/>
  <c r="F54" i="16"/>
  <c r="L60" i="16"/>
  <c r="M60" i="16"/>
  <c r="O60" i="16"/>
  <c r="J52" i="16"/>
  <c r="N62" i="16"/>
  <c r="M58" i="16"/>
  <c r="O54" i="16"/>
  <c r="E56" i="16"/>
  <c r="I52" i="16"/>
  <c r="H62" i="16"/>
  <c r="F56" i="16"/>
  <c r="G60" i="16"/>
  <c r="I58" i="16"/>
  <c r="L48" i="16"/>
  <c r="F62" i="16"/>
  <c r="D54" i="16"/>
  <c r="Q3" i="16"/>
  <c r="J46" i="16"/>
  <c r="N56" i="16"/>
  <c r="M50" i="16"/>
  <c r="O46" i="16"/>
  <c r="D62" i="16"/>
  <c r="D52" i="16"/>
  <c r="F52" i="16"/>
  <c r="H58" i="16"/>
  <c r="L54" i="16"/>
  <c r="K56" i="16"/>
  <c r="J58" i="16"/>
  <c r="E60" i="16"/>
  <c r="M54" i="16"/>
  <c r="N58" i="16"/>
  <c r="M56" i="16"/>
  <c r="E48" i="16"/>
  <c r="N54" i="16"/>
  <c r="G52" i="16"/>
  <c r="E52" i="16"/>
  <c r="M46" i="16"/>
  <c r="D58" i="16"/>
  <c r="N60" i="16"/>
  <c r="H56" i="16"/>
  <c r="L62" i="16"/>
  <c r="H50" i="16"/>
  <c r="H52" i="16"/>
  <c r="J62" i="16"/>
  <c r="I54" i="16"/>
  <c r="H46" i="16"/>
  <c r="L52" i="16"/>
  <c r="M62" i="16"/>
  <c r="F46" i="16"/>
  <c r="E54" i="16"/>
  <c r="L56" i="16"/>
  <c r="N46" i="16"/>
  <c r="J60" i="16"/>
  <c r="K62" i="16"/>
  <c r="I62" i="16"/>
  <c r="I60" i="16"/>
  <c r="J50" i="16"/>
  <c r="I56" i="16"/>
  <c r="H54" i="16"/>
  <c r="J48" i="16"/>
  <c r="I46" i="16"/>
  <c r="I50" i="16"/>
  <c r="D38" i="16"/>
  <c r="K38" i="16"/>
  <c r="D48" i="16"/>
  <c r="G58" i="16"/>
  <c r="L46" i="16"/>
  <c r="K52" i="16"/>
  <c r="H60" i="16"/>
  <c r="E62" i="16"/>
  <c r="O50" i="16"/>
  <c r="G50" i="16"/>
  <c r="F50" i="16"/>
  <c r="H48" i="16"/>
  <c r="M52" i="16"/>
  <c r="N52" i="16"/>
  <c r="K58" i="16"/>
  <c r="K60" i="16"/>
  <c r="M48" i="16"/>
  <c r="J56" i="16"/>
  <c r="E50" i="16"/>
  <c r="E46" i="16"/>
  <c r="O52" i="16"/>
  <c r="O62" i="16"/>
  <c r="O38" i="16"/>
  <c r="G62" i="16"/>
  <c r="G46" i="16"/>
  <c r="F58" i="16"/>
  <c r="L58" i="16"/>
  <c r="O58" i="16"/>
  <c r="O48" i="16"/>
  <c r="K50" i="16"/>
  <c r="G56" i="16"/>
  <c r="N50" i="16"/>
  <c r="D60" i="16"/>
  <c r="I48" i="16"/>
  <c r="D50" i="16"/>
  <c r="J54" i="16"/>
  <c r="K46" i="16"/>
  <c r="D56" i="16"/>
  <c r="F48" i="16"/>
  <c r="O56" i="16"/>
  <c r="L38" i="16"/>
  <c r="E38" i="16"/>
  <c r="M38" i="16"/>
  <c r="I38" i="16"/>
  <c r="G38" i="16"/>
  <c r="F38" i="16"/>
  <c r="J38" i="16"/>
  <c r="H38" i="16"/>
  <c r="N38" i="16"/>
  <c r="H32" i="16"/>
  <c r="F32" i="16"/>
  <c r="M32" i="16"/>
  <c r="D32" i="16"/>
  <c r="G32" i="16"/>
  <c r="K32" i="16"/>
  <c r="E32" i="16"/>
  <c r="J32" i="16"/>
  <c r="O32" i="16"/>
  <c r="I32" i="16"/>
  <c r="L32" i="16"/>
  <c r="N32" i="16"/>
  <c r="G30" i="16"/>
  <c r="O30" i="16"/>
  <c r="L34" i="16"/>
  <c r="F34" i="16"/>
  <c r="E36" i="16"/>
  <c r="D36" i="16"/>
  <c r="F36" i="16"/>
  <c r="I44" i="16"/>
  <c r="K42" i="16"/>
  <c r="J40" i="16"/>
  <c r="M40" i="16"/>
  <c r="N34" i="16"/>
  <c r="G36" i="16"/>
  <c r="K36" i="16"/>
  <c r="N44" i="16"/>
  <c r="J44" i="16"/>
  <c r="L44" i="16"/>
  <c r="L42" i="16"/>
  <c r="I42" i="16"/>
  <c r="G42" i="16"/>
  <c r="I40" i="16"/>
  <c r="O40" i="16"/>
  <c r="G40" i="16"/>
  <c r="L40" i="16"/>
  <c r="K30" i="16"/>
  <c r="N30" i="16"/>
  <c r="L30" i="16"/>
  <c r="M30" i="16"/>
  <c r="M34" i="16"/>
  <c r="I34" i="16"/>
  <c r="J34" i="16"/>
  <c r="H36" i="16"/>
  <c r="M36" i="16"/>
  <c r="O36" i="16"/>
  <c r="H44" i="16"/>
  <c r="F44" i="16"/>
  <c r="M44" i="16"/>
  <c r="D42" i="16"/>
  <c r="F42" i="16"/>
  <c r="H40" i="16"/>
  <c r="E40" i="16"/>
  <c r="I30" i="16"/>
  <c r="D30" i="16"/>
  <c r="E30" i="16"/>
  <c r="H30" i="16"/>
  <c r="F30" i="16"/>
  <c r="D34" i="16"/>
  <c r="E34" i="16"/>
  <c r="G34" i="16"/>
  <c r="O34" i="16"/>
  <c r="I36" i="16"/>
  <c r="L36" i="16"/>
  <c r="G44" i="16"/>
  <c r="K44" i="16"/>
  <c r="O44" i="16"/>
  <c r="M42" i="16"/>
  <c r="O42" i="16"/>
  <c r="N42" i="16"/>
  <c r="D40" i="16"/>
  <c r="F40" i="16"/>
  <c r="H34" i="16"/>
  <c r="E44" i="16"/>
  <c r="D44" i="16"/>
  <c r="H42" i="16"/>
  <c r="J42" i="16"/>
  <c r="E42" i="16"/>
  <c r="K40" i="16"/>
  <c r="N40" i="16"/>
  <c r="J30" i="16"/>
  <c r="K34" i="16"/>
  <c r="J36" i="16"/>
  <c r="N36" i="16"/>
  <c r="E65" i="16" l="1"/>
  <c r="P60" i="16"/>
  <c r="M65" i="16"/>
  <c r="P38" i="16"/>
  <c r="P52" i="16"/>
  <c r="P44" i="16"/>
  <c r="P40" i="16"/>
  <c r="P34" i="16"/>
  <c r="P30" i="16"/>
  <c r="D65" i="16"/>
  <c r="F65" i="16"/>
  <c r="I65" i="16"/>
  <c r="P42" i="16"/>
  <c r="N65" i="16"/>
  <c r="P36" i="16"/>
  <c r="O65" i="16"/>
  <c r="P50" i="16"/>
  <c r="P48" i="16"/>
  <c r="H53" i="16"/>
  <c r="F57" i="16"/>
  <c r="O55" i="16"/>
  <c r="D53" i="16"/>
  <c r="H63" i="16"/>
  <c r="J59" i="16"/>
  <c r="K55" i="16"/>
  <c r="M57" i="16"/>
  <c r="J55" i="16"/>
  <c r="E47" i="16"/>
  <c r="I53" i="16"/>
  <c r="E57" i="16"/>
  <c r="J63" i="16"/>
  <c r="D59" i="16"/>
  <c r="E53" i="16"/>
  <c r="H47" i="16"/>
  <c r="D61" i="16"/>
  <c r="G63" i="16"/>
  <c r="F63" i="16"/>
  <c r="F61" i="16"/>
  <c r="L63" i="16"/>
  <c r="K63" i="16"/>
  <c r="K59" i="16"/>
  <c r="E51" i="16"/>
  <c r="G61" i="16"/>
  <c r="I63" i="16"/>
  <c r="L51" i="16"/>
  <c r="E59" i="16"/>
  <c r="I55" i="16"/>
  <c r="O63" i="16"/>
  <c r="N53" i="16"/>
  <c r="N47" i="16"/>
  <c r="E61" i="16"/>
  <c r="N63" i="16"/>
  <c r="O57" i="16"/>
  <c r="F51" i="16"/>
  <c r="L47" i="16"/>
  <c r="J49" i="16"/>
  <c r="F53" i="16"/>
  <c r="H55" i="16"/>
  <c r="O51" i="16"/>
  <c r="N51" i="16"/>
  <c r="J47" i="16"/>
  <c r="J53" i="16"/>
  <c r="D51" i="16"/>
  <c r="M63" i="16"/>
  <c r="N49" i="16"/>
  <c r="D57" i="16"/>
  <c r="F47" i="16"/>
  <c r="G51" i="16"/>
  <c r="D63" i="16"/>
  <c r="F55" i="16"/>
  <c r="I49" i="16"/>
  <c r="H59" i="16"/>
  <c r="O49" i="16"/>
  <c r="I57" i="16"/>
  <c r="D55" i="16"/>
  <c r="I51" i="16"/>
  <c r="G55" i="16"/>
  <c r="N59" i="16"/>
  <c r="M55" i="16"/>
  <c r="E55" i="16"/>
  <c r="H61" i="16"/>
  <c r="K61" i="16"/>
  <c r="L61" i="16"/>
  <c r="O47" i="16"/>
  <c r="D47" i="16"/>
  <c r="M61" i="16"/>
  <c r="G47" i="16"/>
  <c r="E63" i="16"/>
  <c r="N61" i="16"/>
  <c r="M59" i="16"/>
  <c r="L55" i="16"/>
  <c r="L57" i="16"/>
  <c r="I59" i="16"/>
  <c r="O61" i="16"/>
  <c r="G53" i="16"/>
  <c r="M53" i="16"/>
  <c r="J51" i="16"/>
  <c r="D49" i="16"/>
  <c r="G49" i="16"/>
  <c r="K49" i="16"/>
  <c r="F49" i="16"/>
  <c r="K51" i="16"/>
  <c r="F59" i="16"/>
  <c r="H51" i="16"/>
  <c r="O53" i="16"/>
  <c r="J39" i="16"/>
  <c r="K47" i="16"/>
  <c r="D39" i="16"/>
  <c r="L53" i="16"/>
  <c r="M49" i="16"/>
  <c r="G57" i="16"/>
  <c r="L49" i="16"/>
  <c r="E49" i="16"/>
  <c r="N55" i="16"/>
  <c r="O59" i="16"/>
  <c r="M51" i="16"/>
  <c r="K57" i="16"/>
  <c r="N57" i="16"/>
  <c r="H57" i="16"/>
  <c r="K53" i="16"/>
  <c r="O39" i="16"/>
  <c r="I61" i="16"/>
  <c r="G59" i="16"/>
  <c r="H49" i="16"/>
  <c r="I47" i="16"/>
  <c r="J57" i="16"/>
  <c r="M47" i="16"/>
  <c r="I39" i="16"/>
  <c r="J61" i="16"/>
  <c r="L59" i="16"/>
  <c r="K39" i="16"/>
  <c r="N39" i="16"/>
  <c r="E39" i="16"/>
  <c r="L39" i="16"/>
  <c r="G39" i="16"/>
  <c r="M39" i="16"/>
  <c r="H39" i="16"/>
  <c r="F39" i="16"/>
  <c r="H33" i="16"/>
  <c r="J33" i="16"/>
  <c r="D33" i="16"/>
  <c r="O33" i="16"/>
  <c r="L33" i="16"/>
  <c r="E33" i="16"/>
  <c r="M33" i="16"/>
  <c r="N33" i="16"/>
  <c r="G33" i="16"/>
  <c r="F33" i="16"/>
  <c r="K33" i="16"/>
  <c r="I33" i="16"/>
  <c r="K31" i="16"/>
  <c r="H31" i="16"/>
  <c r="E31" i="16"/>
  <c r="L31" i="16"/>
  <c r="G35" i="16"/>
  <c r="I35" i="16"/>
  <c r="M35" i="16"/>
  <c r="F37" i="16"/>
  <c r="M37" i="16"/>
  <c r="K45" i="16"/>
  <c r="N43" i="16"/>
  <c r="D31" i="16"/>
  <c r="F31" i="16"/>
  <c r="I31" i="16"/>
  <c r="K35" i="16"/>
  <c r="L35" i="16"/>
  <c r="O35" i="16"/>
  <c r="H37" i="16"/>
  <c r="N45" i="16"/>
  <c r="H45" i="16"/>
  <c r="D45" i="16"/>
  <c r="E43" i="16"/>
  <c r="H43" i="16"/>
  <c r="O43" i="16"/>
  <c r="L41" i="16"/>
  <c r="E41" i="16"/>
  <c r="N31" i="16"/>
  <c r="J31" i="16"/>
  <c r="H35" i="16"/>
  <c r="N35" i="16"/>
  <c r="D35" i="16"/>
  <c r="O37" i="16"/>
  <c r="I37" i="16"/>
  <c r="G37" i="16"/>
  <c r="J45" i="16"/>
  <c r="M45" i="16"/>
  <c r="E45" i="16"/>
  <c r="J43" i="16"/>
  <c r="M43" i="16"/>
  <c r="G43" i="16"/>
  <c r="F43" i="16"/>
  <c r="K41" i="16"/>
  <c r="D41" i="16"/>
  <c r="F41" i="16"/>
  <c r="N41" i="16"/>
  <c r="M31" i="16"/>
  <c r="F35" i="16"/>
  <c r="E35" i="16"/>
  <c r="N37" i="16"/>
  <c r="E37" i="16"/>
  <c r="L37" i="16"/>
  <c r="J37" i="16"/>
  <c r="L45" i="16"/>
  <c r="G45" i="16"/>
  <c r="F45" i="16"/>
  <c r="D43" i="16"/>
  <c r="L43" i="16"/>
  <c r="K43" i="16"/>
  <c r="J41" i="16"/>
  <c r="O41" i="16"/>
  <c r="H41" i="16"/>
  <c r="I41" i="16"/>
  <c r="K37" i="16"/>
  <c r="I45" i="16"/>
  <c r="O45" i="16"/>
  <c r="I43" i="16"/>
  <c r="G41" i="16"/>
  <c r="M41" i="16"/>
  <c r="O31" i="16"/>
  <c r="G31" i="16"/>
  <c r="J35" i="16"/>
  <c r="D37" i="16"/>
  <c r="J65" i="16"/>
  <c r="H65" i="16"/>
  <c r="K65" i="16"/>
  <c r="G65" i="16"/>
  <c r="P56" i="16"/>
  <c r="P54" i="16"/>
  <c r="P32" i="16"/>
  <c r="L65" i="16"/>
  <c r="P58" i="16"/>
  <c r="P62" i="16"/>
  <c r="P46" i="16"/>
  <c r="P37" i="16" l="1"/>
  <c r="P43" i="16"/>
  <c r="L66" i="16"/>
  <c r="L68" i="16" s="1"/>
  <c r="P63" i="16"/>
  <c r="P49" i="16"/>
  <c r="P57" i="16"/>
  <c r="P41" i="16"/>
  <c r="P35" i="16"/>
  <c r="E66" i="16"/>
  <c r="E68" i="16" s="1"/>
  <c r="P65" i="16"/>
  <c r="G66" i="16"/>
  <c r="G68" i="16" s="1"/>
  <c r="M66" i="16"/>
  <c r="M68" i="16" s="1"/>
  <c r="I66" i="16"/>
  <c r="I68" i="16" s="1"/>
  <c r="H66" i="16"/>
  <c r="H68" i="16" s="1"/>
  <c r="P39" i="16"/>
  <c r="P59" i="16"/>
  <c r="J66" i="16"/>
  <c r="J68" i="16" s="1"/>
  <c r="P31" i="16"/>
  <c r="D66" i="16"/>
  <c r="D68" i="16" s="1"/>
  <c r="P53" i="16"/>
  <c r="N66" i="16"/>
  <c r="N68" i="16" s="1"/>
  <c r="P33" i="16"/>
  <c r="P47" i="16"/>
  <c r="O66" i="16"/>
  <c r="O68" i="16" s="1"/>
  <c r="P45" i="16"/>
  <c r="F66" i="16"/>
  <c r="F68" i="16" s="1"/>
  <c r="K66" i="16"/>
  <c r="K68" i="16" s="1"/>
  <c r="P55" i="16"/>
  <c r="P51" i="16"/>
  <c r="P61" i="16"/>
  <c r="P68" i="16" l="1"/>
  <c r="P66" i="16"/>
  <c r="Q46" i="16" l="1"/>
  <c r="Q52" i="16"/>
  <c r="Q59" i="16"/>
  <c r="Q38" i="16"/>
  <c r="N69" i="16"/>
  <c r="Q33" i="16"/>
  <c r="Q44" i="16"/>
  <c r="Q43" i="16"/>
  <c r="Q35" i="16"/>
  <c r="E69" i="16"/>
  <c r="G69" i="16"/>
  <c r="H69" i="16"/>
  <c r="Q50" i="16"/>
  <c r="Q36" i="16"/>
  <c r="Q39" i="16"/>
  <c r="O69" i="16"/>
  <c r="Q48" i="16"/>
  <c r="Q41" i="16"/>
  <c r="Q42" i="16"/>
  <c r="Q56" i="16"/>
  <c r="Q32" i="16"/>
  <c r="Q63" i="16"/>
  <c r="Q54" i="16"/>
  <c r="K69" i="16"/>
  <c r="I69" i="16"/>
  <c r="L69" i="16"/>
  <c r="Q53" i="16"/>
  <c r="Q58" i="16"/>
  <c r="Q49" i="16"/>
  <c r="Q34" i="16"/>
  <c r="Q55" i="16"/>
  <c r="Q51" i="16"/>
  <c r="Q37" i="16"/>
  <c r="Q45" i="16"/>
  <c r="Q57" i="16"/>
  <c r="Q31" i="16"/>
  <c r="Q61" i="16"/>
  <c r="Q47" i="16"/>
  <c r="Q30" i="16"/>
  <c r="P69" i="16"/>
  <c r="Q40" i="16"/>
  <c r="Q62" i="16"/>
  <c r="Q60" i="16"/>
  <c r="J69" i="16"/>
  <c r="D69" i="16"/>
  <c r="F69" i="16"/>
  <c r="M69" i="16"/>
  <c r="Q66" i="16" l="1"/>
  <c r="Q65" i="16"/>
  <c r="Q69" i="16" l="1"/>
  <c r="Q68" i="16"/>
</calcChain>
</file>

<file path=xl/connections.xml><?xml version="1.0" encoding="utf-8"?>
<connections xmlns="http://schemas.openxmlformats.org/spreadsheetml/2006/main">
  <connection id="1" name="Conexão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" name="Conexão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" name="Conexão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" name="Conexão10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" name="Conexão1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" name="Conexão1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" name="Conexão10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" name="Conexão10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" name="Conexão10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" name="Conexão10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" name="Conexão10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" name="Conexão10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" name="Conexão10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" name="Conexão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" name="Conexão1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" name="Conexão1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7" name="Conexão1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8" name="Conexão1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" name="Conexão1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" name="Conexão1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" name="Conexão1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" name="Conexão1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" name="Conexão1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" name="Conexão1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5" name="Conexão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" name="Conexão1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" name="Conexão1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8" name="Conexão1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9" name="Conexão1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0" name="Conexão1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1" name="Conexão1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2" name="Conexão1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3" name="Conexão1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4" name="Conexão1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5" name="Conexão1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6" name="Conexão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7" name="Conexão1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8" name="Conexão1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39" name="Conexão1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40" name="Conexão13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41" name="Conexão13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2" name="Conexão13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3" name="Conexão13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4" name="Conexão13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5" name="Conexão13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6" name="Conexão13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47" name="Conexão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48" name="Conexão14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49" name="Conexão1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0" name="Conexão1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1" name="Conexão14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2" name="Conexão14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3" name="Conexão14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4" name="Conexão14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5" name="Conexão14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6" name="Conexão14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7" name="Conexão14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8" name="Conexão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59" name="Conexão15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0" name="Conexão1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1" name="Conexão1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2" name="Conexão15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63" name="Conexão15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4" name="Conexão15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5" name="Conexão15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6" name="Conexão15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7" name="Conexão15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8" name="Conexão15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69" name="Conexão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0" name="Conexão16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1" name="Conexão1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72" name="Conexão1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3" name="Conexão16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4" name="Conexão16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5" name="Conexão16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6" name="Conexão16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7" name="Conexão16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8" name="Conexão16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79" name="Conexão16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0" name="Conexão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1" name="Conexão17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2" name="Conexão1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3" name="Conexão1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4" name="Conexão17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5" name="Conexão17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86" name="Conexão17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87" name="Conexão17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8" name="Conexão17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89" name="Conexão17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0" name="Conexão17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1" name="Conexão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2" name="Conexão18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3" name="Conexão1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4" name="Conexão1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95" name="Conexão18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6" name="Conexão18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7" name="Conexão18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8" name="Conexão18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99" name="Conexão18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0" name="Conexão18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1" name="Conexão18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2" name="Conexão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3" name="Conexão19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4" name="Conexão1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5" name="Conexão1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6" name="Conexão19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7" name="Conexão19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08" name="Conexão19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09" name="Conexão19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10" name="Conexão19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1" name="Conexão19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2" name="Conexão19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3" name="Conexão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4" name="Conexão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5" name="Conexão20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6" name="Conexão20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7" name="Conexão20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18" name="Conexão20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19" name="Conexão20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0" name="Conexão20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1" name="Conexão20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2" name="Conexão20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3" name="Conexão20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4" name="Conexão20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5" name="Conexão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6" name="Conexão21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7" name="Conexão21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8" name="Conexão21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29" name="Conexão21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0" name="Conexão21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1" name="Conexão21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2" name="Conexão21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33" name="Conexão21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4" name="Conexão21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5" name="Conexão21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6" name="Conexão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7" name="Conexão22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8" name="Conexão22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39" name="Conexão22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0" name="Conexão2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41" name="Conexão2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42" name="Conexão2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3" name="Conexão2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4" name="Conexão2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5" name="Conexão2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6" name="Conexão2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7" name="Conexão2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8" name="Conexão2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49" name="Conexão2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0" name="Conexão2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1" name="Conexão23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2" name="Conexão23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3" name="Conexão23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4" name="Conexão23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5" name="Conexão23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56" name="Conexão23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57" name="Conexão23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8" name="Conexão2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59" name="Conexão24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0" name="Conexão2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1" name="Conexão2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2" name="Conexão24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3" name="Conexão24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4" name="Conexão24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65" name="Conexão24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6" name="Conexão24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7" name="Conexão24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8" name="Conexão24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69" name="Conexão2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0" name="Conexão25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1" name="Conexão2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2" name="Conexão2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3" name="Conexão25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4" name="Conexão25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5" name="Conexão25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6" name="Conexão25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7" name="Conexão25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78" name="Conexão25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79" name="Conexão25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0" name="Conexão2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1" name="Conexão26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2" name="Conexão2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3" name="Conexão2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4" name="Conexão26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5" name="Conexão26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6" name="Conexão26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87" name="Conexão26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88" name="Conexão26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89" name="Conexão26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0" name="Conexão26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1" name="Conexão2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192" name="Conexão27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3" name="Conexão2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4" name="Conexão2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5" name="Conexão2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6" name="Conexão2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7" name="Conexão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8" name="Conexão3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199" name="Conexão3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0" name="Conexão3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1" name="Conexão3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2" name="Conexão3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03" name="Conexão3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04" name="Conexão3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5" name="Conexão3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6" name="Conexão3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7" name="Conexão3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8" name="Conexão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09" name="Conexão4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0" name="Conexão4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1" name="Conexão4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2" name="Conexão4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3" name="Conexão4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4" name="Conexão4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5" name="Conexão4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6" name="Conexão4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17" name="Conexão4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18" name="Conexão4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19" name="Conexão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0" name="Conexão5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1" name="Conexão5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2" name="Conexão5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3" name="Conexão5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4" name="Conexão5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5" name="Conexão5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6" name="Conexão5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27" name="Conexão5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8" name="Conexão5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29" name="Conexão5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0" name="Conexão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31" name="Conexão6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2" name="Conexão6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3" name="Conexão6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4" name="Conexão6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5" name="Conexão6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6" name="Conexão6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7" name="Conexão6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8" name="Conexão6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39" name="Conexão6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0" name="Conexão6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41" name="Conexão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42" name="Conexão7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3" name="Conexão7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4" name="Conexão7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5" name="Conexão7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6" name="Conexão7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7" name="Conexão7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48" name="Conexão7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49" name="Conexão7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50" name="Conexão7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1" name="Conexão7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2" name="Conexão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3" name="Conexão8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4" name="Conexão8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5" name="Conexão8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6" name="Conexão8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7" name="Conexão8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8" name="Conexão8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59" name="Conexão8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0" name="Conexão8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1" name="Conexão8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2" name="Conexão8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3" name="Conexão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4" name="Conexão90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65" name="Conexão91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6" name="Conexão92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7" name="Conexão93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8" name="Conexão94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69" name="Conexão95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0" name="Conexão96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  <connection id="271" name="Conexão97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72" name="Conexão98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/>
  </connection>
  <connection id="273" name="Conexão99" type="1" refreshedVersion="0" savePassword="1" background="1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_x000d__x000a_FROM SYSADM.G012_GRPITEMPROJ G012_GRPITEMPROJ, SYSADM.G013_ITEMPROJ G013_ITEMPROJ, SYSADM.G014_SUBITEMPROJ G014_SUBITEMPROJ, SYSADM.G015_GRPXITEM G015_GRPXITEM, SYSADM.G016_ITEMXSUBITEM G016_ITEMXSUBITEM_x000d__x000a_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/>
  </connection>
</connections>
</file>

<file path=xl/sharedStrings.xml><?xml version="1.0" encoding="utf-8"?>
<sst xmlns="http://schemas.openxmlformats.org/spreadsheetml/2006/main" count="23276" uniqueCount="1211">
  <si>
    <t>Corpo de BDTC ø 1,20 armado com Berço</t>
  </si>
  <si>
    <t>311.03.02.046</t>
  </si>
  <si>
    <t>Corpo de BDTC ø 1,50 armado com Berço</t>
  </si>
  <si>
    <t>311.03.02.047</t>
  </si>
  <si>
    <t>Corpo de BDTC ø 1,80 armado com Berço</t>
  </si>
  <si>
    <t>311.03.02.048</t>
  </si>
  <si>
    <t>Corpo de BDTC ø 2,00 armado com Berço</t>
  </si>
  <si>
    <t>311.03.02.049</t>
  </si>
  <si>
    <t>Corpo de BDTC ø 2,20 armado com Berço</t>
  </si>
  <si>
    <t>311.03.02.051</t>
  </si>
  <si>
    <t>Corpo de BDTC ø 0,40 armação simples sem Berço</t>
  </si>
  <si>
    <t>311.03.02.052</t>
  </si>
  <si>
    <t>Corpo de BDTC ø 0,40 armação simples com Berço</t>
  </si>
  <si>
    <t>311.03.02.053</t>
  </si>
  <si>
    <t>Corpo de BDTC ø 0,60 armação simples sem Berço</t>
  </si>
  <si>
    <t>311.03.02.054</t>
  </si>
  <si>
    <t>Corpo de BDTC ø 0,60 armação simples com Berço</t>
  </si>
  <si>
    <t>311.03.02.055</t>
  </si>
  <si>
    <t>Corpo de BDTC ø 0,80 armação simples sem Berço</t>
  </si>
  <si>
    <t>311.03.02.056</t>
  </si>
  <si>
    <t>Corpo de BDTC ø 0,80 armação simples com Berço</t>
  </si>
  <si>
    <t>311.03.02.061</t>
  </si>
  <si>
    <t>Corpo de BTTC ø 0,40 armado com Berço</t>
  </si>
  <si>
    <t>311.03.02.062</t>
  </si>
  <si>
    <t>Corpo de BTTC ø 0,40 armado sem Berço</t>
  </si>
  <si>
    <t>311.03.02.063</t>
  </si>
  <si>
    <t>Corpo de BTTC ø 0,60 armado com Berço</t>
  </si>
  <si>
    <t>311.03.02.064</t>
  </si>
  <si>
    <t>Corpo de BTTC ø 0,60 armado sem Berço</t>
  </si>
  <si>
    <t>311.03.02.065</t>
  </si>
  <si>
    <t>Corpo de BTTC ø 0,80 armado com Berço</t>
  </si>
  <si>
    <t>311.03.02.066</t>
  </si>
  <si>
    <t>Corpo de BTTC ø 0,80 armado sem Berço</t>
  </si>
  <si>
    <t>311.03.02.067</t>
  </si>
  <si>
    <t>Corpo de BTTC ø 1,00 armado com Berço</t>
  </si>
  <si>
    <t>311.03.02.068</t>
  </si>
  <si>
    <t>Corpo de BTTC ø 1,00 armado sem Berço</t>
  </si>
  <si>
    <t>311.03.02.071</t>
  </si>
  <si>
    <t>Boca de BSTC ø 0,40</t>
  </si>
  <si>
    <t>311.03.02.072</t>
  </si>
  <si>
    <t>Boca de BSTC ø 0,60</t>
  </si>
  <si>
    <t>311.03.02.073</t>
  </si>
  <si>
    <t>Boca de BSTC ø 0,80</t>
  </si>
  <si>
    <t>311.03.02.074</t>
  </si>
  <si>
    <t xml:space="preserve">Boca de BSTC o 1,00 </t>
  </si>
  <si>
    <t>311.03.02.075</t>
  </si>
  <si>
    <t>Boca de BSTC ø 1,20</t>
  </si>
  <si>
    <t>311.03.02.076</t>
  </si>
  <si>
    <t>Boca de BSTC ø 1,50</t>
  </si>
  <si>
    <t>311.03.02.077</t>
  </si>
  <si>
    <t>Boca de BSTC ø 1,80</t>
  </si>
  <si>
    <t xml:space="preserve">Local: </t>
  </si>
  <si>
    <t>311.03.02.078</t>
  </si>
  <si>
    <t>Boca de BSTC ø 2,00</t>
  </si>
  <si>
    <t>311.03.02.079</t>
  </si>
  <si>
    <t>Boca de BSTC ø 2,20</t>
  </si>
  <si>
    <t>311.03.02.081</t>
  </si>
  <si>
    <t>Boca de BDTC ø 0,40</t>
  </si>
  <si>
    <t>311.03.02.082</t>
  </si>
  <si>
    <t>Boca de BDTC ø 0,60</t>
  </si>
  <si>
    <t>311.03.02.083</t>
  </si>
  <si>
    <t>Boca de BDTC ø 0,80</t>
  </si>
  <si>
    <t>311.03.02.084</t>
  </si>
  <si>
    <t>Boca de BDTC ø 1,00</t>
  </si>
  <si>
    <t>311.03.02.085</t>
  </si>
  <si>
    <t>Boca de BDTC ø 1,20</t>
  </si>
  <si>
    <t>311.03.02.086</t>
  </si>
  <si>
    <t>Boca de BDTC ø 1,50</t>
  </si>
  <si>
    <t>311.03.02.087</t>
  </si>
  <si>
    <t>Boca de BDTC ø 1,80</t>
  </si>
  <si>
    <t>311.03.02.088</t>
  </si>
  <si>
    <t>Boca de BDTC ø 2,00</t>
  </si>
  <si>
    <t>311.03.02.089</t>
  </si>
  <si>
    <t>Boca de BDTC ø 2,20</t>
  </si>
  <si>
    <t>311.03.02.091</t>
  </si>
  <si>
    <t>Boca de BTTC ø 0,40</t>
  </si>
  <si>
    <t>311.03.02.092</t>
  </si>
  <si>
    <t>Boca de BTTC ø 0,60</t>
  </si>
  <si>
    <t>311.03.02.093</t>
  </si>
  <si>
    <t>Boca de BTTC ø 0,80</t>
  </si>
  <si>
    <t>311.03.02.094</t>
  </si>
  <si>
    <t>Boca de BTTC ø 1,00</t>
  </si>
  <si>
    <t>311.03.02.150</t>
  </si>
  <si>
    <t>Assentamento de tubulação com recobrimento menor que 60 cm</t>
  </si>
  <si>
    <t>311.03.02.250</t>
  </si>
  <si>
    <t>Corpo de BTCC 3,00 x 3,00</t>
  </si>
  <si>
    <t>311.03.02.300</t>
  </si>
  <si>
    <t>Boca de BTCC 3,00 x 3,00</t>
  </si>
  <si>
    <t>311.03.03</t>
  </si>
  <si>
    <t>CAIXAS / POÇOS</t>
  </si>
  <si>
    <t>311.03.03.001</t>
  </si>
  <si>
    <t>Caixa de Ligação/Queda 0,40</t>
  </si>
  <si>
    <t>311.03.03.002</t>
  </si>
  <si>
    <t>Caixa de Ligação/Queda 0,60</t>
  </si>
  <si>
    <t>311.03.03.003</t>
  </si>
  <si>
    <t>Caixa de Ligação/Queda 0,80</t>
  </si>
  <si>
    <t>311.03.03.004</t>
  </si>
  <si>
    <t>Caixa de Ligação/Queda 1,00</t>
  </si>
  <si>
    <t>311.03.03.005</t>
  </si>
  <si>
    <t>Caixa de Ligação/Queda 1,20</t>
  </si>
  <si>
    <t>311.03.03.006</t>
  </si>
  <si>
    <t>Caixa de Ligação/Queda 1,50</t>
  </si>
  <si>
    <t>311.03.03.007</t>
  </si>
  <si>
    <t>Caixa de Ligação/Queda 1,80</t>
  </si>
  <si>
    <t>311.03.03.008</t>
  </si>
  <si>
    <t>Caixa de Ligação/Queda 2,00</t>
  </si>
  <si>
    <t>311.03.03.009</t>
  </si>
  <si>
    <t>Caixa de Ligação/Queda 2,20</t>
  </si>
  <si>
    <t>311.03.03.020</t>
  </si>
  <si>
    <t>Caixa Coletora</t>
  </si>
  <si>
    <t>311.03.03.030</t>
  </si>
  <si>
    <t>Boca de Leão Simples</t>
  </si>
  <si>
    <t>311.03.03.031</t>
  </si>
  <si>
    <t>Boca de Leão Dupla</t>
  </si>
  <si>
    <t>311.03.03.032</t>
  </si>
  <si>
    <t>311.03.03.033</t>
  </si>
  <si>
    <t>Boca de Lobo Dupla</t>
  </si>
  <si>
    <t>311.03.03.034</t>
  </si>
  <si>
    <t>Boca de Lobo Tripla</t>
  </si>
  <si>
    <t>311.03.03.051</t>
  </si>
  <si>
    <t>Poço de Visita/Queda - 0,40</t>
  </si>
  <si>
    <t>311.03.03.052</t>
  </si>
  <si>
    <t>Poço de Visita/Queda - 0,60</t>
  </si>
  <si>
    <t>311.03.03.053</t>
  </si>
  <si>
    <t>Poço de Visita/Queda - 0,80</t>
  </si>
  <si>
    <t>311.03.03.054</t>
  </si>
  <si>
    <t>Poço de Visita/Queda - 1,00</t>
  </si>
  <si>
    <t>311.03.03.055</t>
  </si>
  <si>
    <t xml:space="preserve">Poço de Visita/Queda - 1,20 </t>
  </si>
  <si>
    <t>311.03.03.056</t>
  </si>
  <si>
    <t>Poço de Visita/Queda - 1,50</t>
  </si>
  <si>
    <t>311.03.03.057</t>
  </si>
  <si>
    <t>Poço de Visita/Queda - 1,80</t>
  </si>
  <si>
    <t>311.03.03.058</t>
  </si>
  <si>
    <t>Poço de Visita/Queda - 2,00</t>
  </si>
  <si>
    <t>311.03.03.059</t>
  </si>
  <si>
    <t>Poço de Visita/Queda - 2,20</t>
  </si>
  <si>
    <t>311.03.03.060</t>
  </si>
  <si>
    <t>Caminé para Poço de Visita</t>
  </si>
  <si>
    <t>311.03.03.070</t>
  </si>
  <si>
    <t>Viga de Apoio</t>
  </si>
  <si>
    <t>311.03.03.101</t>
  </si>
  <si>
    <t>Reforma de Boca de Lobo Símples</t>
  </si>
  <si>
    <t>311.03.03.102</t>
  </si>
  <si>
    <t>Reforma de Boca de Lobo Dupla</t>
  </si>
  <si>
    <t>311.03.03.111</t>
  </si>
  <si>
    <t>Reforma de Caixa de Ligação  - 0,40</t>
  </si>
  <si>
    <t>311.03.03.112</t>
  </si>
  <si>
    <t>Reforma de Caixa de Ligação  - 0,60</t>
  </si>
  <si>
    <t>311.03.03.113</t>
  </si>
  <si>
    <t>Reforma de Caixa de Ligação  - 0,80</t>
  </si>
  <si>
    <t>311.03.03.114</t>
  </si>
  <si>
    <t>Reforma de Caixa de Ligação  - 1,00</t>
  </si>
  <si>
    <t>311.03.03.115</t>
  </si>
  <si>
    <t>Reforma de Caixa de Ligação  - 1,20</t>
  </si>
  <si>
    <t>311.03.03.116</t>
  </si>
  <si>
    <t>Reforma de Caixa de Ligação  - 1,50</t>
  </si>
  <si>
    <t>311.03.03.121</t>
  </si>
  <si>
    <t>Reforma de Poço de Visita  - 0,40</t>
  </si>
  <si>
    <t>311.03.03.122</t>
  </si>
  <si>
    <t>Reforma de Poço de Visita  - 0,60</t>
  </si>
  <si>
    <t>311.03.03.123</t>
  </si>
  <si>
    <t>Reforma de Poço de Visita  - 0,80</t>
  </si>
  <si>
    <t>311.03.03.124</t>
  </si>
  <si>
    <t>Reforma de Poço de Visita  - 1,00</t>
  </si>
  <si>
    <t>311.03.03.125</t>
  </si>
  <si>
    <t>Reforma de Poço de Visita  - 1,20</t>
  </si>
  <si>
    <t>311.03.03.126</t>
  </si>
  <si>
    <t>Reforma de Poço de Visita  - 1,50</t>
  </si>
  <si>
    <t>311.03.04</t>
  </si>
  <si>
    <t>DRENOS</t>
  </si>
  <si>
    <t>311.03.04.001</t>
  </si>
  <si>
    <t>Dreno Subsuperficial</t>
  </si>
  <si>
    <t>311.03.04.002</t>
  </si>
  <si>
    <t>Dreno Profundo em Solo</t>
  </si>
  <si>
    <t>311.03.04.003</t>
  </si>
  <si>
    <t>Dreno Profundo em Solo com Tubo</t>
  </si>
  <si>
    <t>311.03.04.010</t>
  </si>
  <si>
    <t>Boca de Saida de Dreno</t>
  </si>
  <si>
    <t>311.03.05</t>
  </si>
  <si>
    <t>DISSIPADOR</t>
  </si>
  <si>
    <t>311.03.05.001</t>
  </si>
  <si>
    <t>Dissipador de Energia 0,40</t>
  </si>
  <si>
    <t>311.03.05.002</t>
  </si>
  <si>
    <t>Dissipador de Energia 0,60</t>
  </si>
  <si>
    <t>311.03.05.003</t>
  </si>
  <si>
    <t>Dissipador de Energia 0,80</t>
  </si>
  <si>
    <t>311.03.05.004</t>
  </si>
  <si>
    <t>Dissipador de Energia 1,00</t>
  </si>
  <si>
    <t>311.03.05.005</t>
  </si>
  <si>
    <t>Dissipador de Energia 1,20</t>
  </si>
  <si>
    <t>311.03.05.020</t>
  </si>
  <si>
    <t>Bacia de Dissipação</t>
  </si>
  <si>
    <t>311.03.05.021</t>
  </si>
  <si>
    <t>Enrocamento de Pedra de Mão</t>
  </si>
  <si>
    <t>311.03.06</t>
  </si>
  <si>
    <t>SERVIÇOS DIVERSOS</t>
  </si>
  <si>
    <t>311.03.06.001</t>
  </si>
  <si>
    <t>Escoramento de Valas</t>
  </si>
  <si>
    <t>311.03.06.005</t>
  </si>
  <si>
    <t>Esgotamento</t>
  </si>
  <si>
    <t>h</t>
  </si>
  <si>
    <t>311.03.06.010</t>
  </si>
  <si>
    <t>Aço CA 50 / 60</t>
  </si>
  <si>
    <t>311.03.06.015</t>
  </si>
  <si>
    <t>Concreto Magro</t>
  </si>
  <si>
    <t>311.03.06.016</t>
  </si>
  <si>
    <t>Concreto 11MPA</t>
  </si>
  <si>
    <t>311.03.06.017</t>
  </si>
  <si>
    <t>Concreto 15 MPA</t>
  </si>
  <si>
    <t>311.03.06.018</t>
  </si>
  <si>
    <t>Concreto 20 MPA</t>
  </si>
  <si>
    <t>311.03.06.019</t>
  </si>
  <si>
    <t>Concreto Ciclópico</t>
  </si>
  <si>
    <t>311.03.06.021</t>
  </si>
  <si>
    <t>Argamassa</t>
  </si>
  <si>
    <t>311.03.06.025</t>
  </si>
  <si>
    <t>Forma de Madeira Comum</t>
  </si>
  <si>
    <t>311.03.06.026</t>
  </si>
  <si>
    <t>Forma de Madeira Compensada</t>
  </si>
  <si>
    <t>311.03.06.030</t>
  </si>
  <si>
    <t>Alvenaria de Tijolos</t>
  </si>
  <si>
    <t>311.03.06.031</t>
  </si>
  <si>
    <t>Alvenaria de Pedra Argamassada</t>
  </si>
  <si>
    <t>311.03.06.040</t>
  </si>
  <si>
    <t>Lastro de Areia</t>
  </si>
  <si>
    <t>311.03.06.041</t>
  </si>
  <si>
    <t>Lastro de Brita</t>
  </si>
  <si>
    <t>311.03.06.042</t>
  </si>
  <si>
    <t>Lastro de Moledo</t>
  </si>
  <si>
    <t>311.03.06.043</t>
  </si>
  <si>
    <t>Lastro de Pedra Amarroada</t>
  </si>
  <si>
    <t>311.03.06.050</t>
  </si>
  <si>
    <t>Limpeza de Bueiro</t>
  </si>
  <si>
    <t>311.03.06.051</t>
  </si>
  <si>
    <t>Limpeza de Caixa</t>
  </si>
  <si>
    <t>311.03.06.060</t>
  </si>
  <si>
    <t>Grelha em Ferro Fundido</t>
  </si>
  <si>
    <t>311.03.06.061</t>
  </si>
  <si>
    <t>Grelha de Concreto Armado</t>
  </si>
  <si>
    <t>311.03.06.062</t>
  </si>
  <si>
    <t>Tampão de Ferro Fundido</t>
  </si>
  <si>
    <t>311.03.06.063</t>
  </si>
  <si>
    <t>Tampão de Concreto</t>
  </si>
  <si>
    <t>311.04</t>
  </si>
  <si>
    <t>BASE / SUB-BASE</t>
  </si>
  <si>
    <t>311.04.01</t>
  </si>
  <si>
    <t>SUB-LEITO</t>
  </si>
  <si>
    <t>311.04.01.001</t>
  </si>
  <si>
    <t>Escarificação</t>
  </si>
  <si>
    <t>311.04.01.005</t>
  </si>
  <si>
    <t>Regularização e Compactação Subleito</t>
  </si>
  <si>
    <t>311.04.01.006</t>
  </si>
  <si>
    <t>311.04.01.007</t>
  </si>
  <si>
    <t>Compactação de Aterro - 100% PI</t>
  </si>
  <si>
    <t>311.04.01.010</t>
  </si>
  <si>
    <t>Reforço com Material de Jazida</t>
  </si>
  <si>
    <t>311.04.01.011</t>
  </si>
  <si>
    <t>Reforço do Subleito com Saibro</t>
  </si>
  <si>
    <t>311.04.01.012</t>
  </si>
  <si>
    <t>Reforço do Subleito com Areia</t>
  </si>
  <si>
    <t>311.04.01.013</t>
  </si>
  <si>
    <t>Reforço do Subleito com Calcário Britado</t>
  </si>
  <si>
    <t>311.04.01.014</t>
  </si>
  <si>
    <t>Reforço do Subleito com Moledo</t>
  </si>
  <si>
    <t>311.04.01.015</t>
  </si>
  <si>
    <t>Reforço do Subleito com Brita 4A</t>
  </si>
  <si>
    <t>311.04.02</t>
  </si>
  <si>
    <t>SUB-BASE</t>
  </si>
  <si>
    <t>311.04.02.001</t>
  </si>
  <si>
    <t>Corpo de BSTC ø 0,60 sem Berço</t>
  </si>
  <si>
    <t>Sub-Base de Macadame Seco</t>
  </si>
  <si>
    <t>311.04.02.002</t>
  </si>
  <si>
    <t>Sub-Base de Macadame Hidráulico</t>
  </si>
  <si>
    <t>311.04.02.005</t>
  </si>
  <si>
    <t>Sub-Base de Brita Graduada</t>
  </si>
  <si>
    <t>311.04.02.006</t>
  </si>
  <si>
    <t>Sub-Base de Brita 4A</t>
  </si>
  <si>
    <t>311.04.02.007</t>
  </si>
  <si>
    <t>Sub-Base de Bica Corrida</t>
  </si>
  <si>
    <t>311.04.02.010</t>
  </si>
  <si>
    <t>Sub-base de Saibro</t>
  </si>
  <si>
    <t>311.04.02.011</t>
  </si>
  <si>
    <t>Sub-Base com Calcário Britado</t>
  </si>
  <si>
    <t>311.04.02.012</t>
  </si>
  <si>
    <t>Sub-Base de Moledo</t>
  </si>
  <si>
    <t>311.04.02.015</t>
  </si>
  <si>
    <t>Sub-Base de Solo Arenoso Fino</t>
  </si>
  <si>
    <t>311.04.02.016</t>
  </si>
  <si>
    <t>Sub-Base de Solo Estabilizado</t>
  </si>
  <si>
    <t>311.04.02.030</t>
  </si>
  <si>
    <t>Sub-Base de Concreto Rolado</t>
  </si>
  <si>
    <t>311.04.02.050</t>
  </si>
  <si>
    <t>Recomposição de Sub-Base de Saibro</t>
  </si>
  <si>
    <t>311.04.03</t>
  </si>
  <si>
    <t>311.04.03.001</t>
  </si>
  <si>
    <t>Base de Macadame Sêco</t>
  </si>
  <si>
    <t>311.04.03.002</t>
  </si>
  <si>
    <t>Base de Macadame Hidráulico</t>
  </si>
  <si>
    <t>311.04.03.005</t>
  </si>
  <si>
    <t>Base de Brita Graduada</t>
  </si>
  <si>
    <t>311.04.03.006</t>
  </si>
  <si>
    <t>Base de Brita 4A</t>
  </si>
  <si>
    <t>311.04.03.007</t>
  </si>
  <si>
    <t>Base de Bica Corrida</t>
  </si>
  <si>
    <t>311.04.03.010</t>
  </si>
  <si>
    <t>Base de Saibro</t>
  </si>
  <si>
    <t>311.04.03.012</t>
  </si>
  <si>
    <t>Base de Moledo</t>
  </si>
  <si>
    <t>311.04.03.015</t>
  </si>
  <si>
    <t>Base de Solo Arenoso Fino</t>
  </si>
  <si>
    <t>311.04.03.020</t>
  </si>
  <si>
    <t>Base de Solo Cimento - 2%</t>
  </si>
  <si>
    <t>311.04.03.021</t>
  </si>
  <si>
    <t>Base de Solo Cimento - 3%</t>
  </si>
  <si>
    <t>311.04.03.022</t>
  </si>
  <si>
    <t>Base de Solo Cimento - 4%</t>
  </si>
  <si>
    <t>311.04.03.023</t>
  </si>
  <si>
    <t>Base de Solo Cimento - 5%</t>
  </si>
  <si>
    <t>311.04.03.030</t>
  </si>
  <si>
    <t>Base de Concreto Rolado</t>
  </si>
  <si>
    <t>311.04.03.031</t>
  </si>
  <si>
    <t>Base de Solo / Cal</t>
  </si>
  <si>
    <t>311.04.03.032</t>
  </si>
  <si>
    <t>Base de Solo / Brita</t>
  </si>
  <si>
    <t>311.04.03.040</t>
  </si>
  <si>
    <t>Colchão de Argila</t>
  </si>
  <si>
    <t>311.04.03.041</t>
  </si>
  <si>
    <t>Colchão de Areia</t>
  </si>
  <si>
    <t>311.04.03.042</t>
  </si>
  <si>
    <t>Colchão de Pó de Pedra</t>
  </si>
  <si>
    <t>311.04.03.043</t>
  </si>
  <si>
    <t>Colchão de Arenito</t>
  </si>
  <si>
    <t>311.04.03.044</t>
  </si>
  <si>
    <t>Colchão de Saibro</t>
  </si>
  <si>
    <t>311.04.03.050</t>
  </si>
  <si>
    <t>Geotextil</t>
  </si>
  <si>
    <t>311.05</t>
  </si>
  <si>
    <t>311.05.01</t>
  </si>
  <si>
    <t>311.05.01.001</t>
  </si>
  <si>
    <t>Remoção de Meio-Fio</t>
  </si>
  <si>
    <t>311.05.01.002</t>
  </si>
  <si>
    <t>Remoção de Sarjeta de Concreto</t>
  </si>
  <si>
    <t>311.05.01.005</t>
  </si>
  <si>
    <t>Remoção e Assentamento de Meio-Fio</t>
  </si>
  <si>
    <t>311.05.02</t>
  </si>
  <si>
    <t>311.05.02.001</t>
  </si>
  <si>
    <t>Meio-Fio Simples de Concreto ( 0,034 m3/m )</t>
  </si>
  <si>
    <t>311.05.02.002</t>
  </si>
  <si>
    <t>Meio-Fio Simples de Concreto ( 0,072 m3/m )</t>
  </si>
  <si>
    <t>311.05.02.005</t>
  </si>
  <si>
    <t>Meio-Fio Simples de Concreto Pré-Moldado</t>
  </si>
  <si>
    <t>311.05.02.011</t>
  </si>
  <si>
    <t>Meio-Fio com Sarjeta de Concreto ( 0,042 m3/m )</t>
  </si>
  <si>
    <t>311.05.02.012</t>
  </si>
  <si>
    <t>Meio-Fio com Sarjeta de Concreto ( 0,103 m3/m )</t>
  </si>
  <si>
    <t>311.05.02.015</t>
  </si>
  <si>
    <t>Meio-Fio com Sarjeta de Concreto ( PM )</t>
  </si>
  <si>
    <t>311.05.02.021</t>
  </si>
  <si>
    <t>Meio-Fio Moldado " in loco "</t>
  </si>
  <si>
    <t>311.05.02.030</t>
  </si>
  <si>
    <t>Sarjeta de Concreto</t>
  </si>
  <si>
    <t>311.05.02.040</t>
  </si>
  <si>
    <t>Recuperaçao de Meio-Fio</t>
  </si>
  <si>
    <t>311.05.02.049</t>
  </si>
  <si>
    <t>Reassentamento de cordão de paralelepípedo</t>
  </si>
  <si>
    <t>311.05.02.050</t>
  </si>
  <si>
    <t>Cordão de Paralelepípedo</t>
  </si>
  <si>
    <t>311.05.02.051</t>
  </si>
  <si>
    <t>Cordão de Paralelepípedo duplo</t>
  </si>
  <si>
    <t>311.06</t>
  </si>
  <si>
    <t>311.06.01</t>
  </si>
  <si>
    <t>311.06.01.001</t>
  </si>
  <si>
    <t>Limpeza e Lavagem da Pista</t>
  </si>
  <si>
    <t>311.06.01.003</t>
  </si>
  <si>
    <t>Tapa Buracos ( CBUQ )</t>
  </si>
  <si>
    <t>311.06.01.005</t>
  </si>
  <si>
    <t>Tapa Buracos ( PMF )</t>
  </si>
  <si>
    <t>311.06.02</t>
  </si>
  <si>
    <t>311.06.02.001</t>
  </si>
  <si>
    <t>Pintura de Lligação com Emulsão</t>
  </si>
  <si>
    <t>311.06.02.005</t>
  </si>
  <si>
    <t>Imprimação com Emulsão</t>
  </si>
  <si>
    <t>311.06.02.006</t>
  </si>
  <si>
    <t>Imprimação - CM-30</t>
  </si>
  <si>
    <t>311.06.03</t>
  </si>
  <si>
    <t>CALÇAMENTO / REVESTIMENTO PRIMÁRIO</t>
  </si>
  <si>
    <t>311.06.03.001</t>
  </si>
  <si>
    <t>Pedra Irregular</t>
  </si>
  <si>
    <t>311.06.03.002</t>
  </si>
  <si>
    <t>Remoção de Pedra Irregular</t>
  </si>
  <si>
    <t>311.06.03.003</t>
  </si>
  <si>
    <t>Reassentamento de Pedra Irregular</t>
  </si>
  <si>
    <t>311.06.03.004</t>
  </si>
  <si>
    <t>Remoção e Reassentamento de Pedras Irregulares</t>
  </si>
  <si>
    <t>311.06.03.005</t>
  </si>
  <si>
    <t>Paralelepípedos</t>
  </si>
  <si>
    <t>311.06.03.006</t>
  </si>
  <si>
    <t>Remoção de Paralelepípedo</t>
  </si>
  <si>
    <t>311.06.03.007</t>
  </si>
  <si>
    <t>Reassentamento de Paralelepípedo</t>
  </si>
  <si>
    <t>311.06.03.008</t>
  </si>
  <si>
    <t>Rolagem de Pedras Irregulares e Paralelepípedo</t>
  </si>
  <si>
    <t>311.06.03.009</t>
  </si>
  <si>
    <t>Remoção e Reassentamento de Paralelepípedo</t>
  </si>
  <si>
    <t>311.06.03.010</t>
  </si>
  <si>
    <t>Blocos de Concreto Intertravado</t>
  </si>
  <si>
    <t>311.06.03.011</t>
  </si>
  <si>
    <t>Remoção de Blocos de Concreto Intertravado</t>
  </si>
  <si>
    <t>311.06.03.012</t>
  </si>
  <si>
    <t>Reassentamento de Blocos de Concreto Intertravado</t>
  </si>
  <si>
    <t>311.06.03.013</t>
  </si>
  <si>
    <t>Blocos de Concreto Sextavado</t>
  </si>
  <si>
    <t>311.06.03.014</t>
  </si>
  <si>
    <t>Remoção de Blocos de Concreto Sextavado</t>
  </si>
  <si>
    <t>311.06.03.015</t>
  </si>
  <si>
    <t>Reassentamento de Blocos de Concreto Sextavado</t>
  </si>
  <si>
    <t>311.06.03.101</t>
  </si>
  <si>
    <t>Revestimento Primário ( cascalhamento )</t>
  </si>
  <si>
    <t>311.06.04</t>
  </si>
  <si>
    <t>LAMA ASFÁLTICA</t>
  </si>
  <si>
    <t>311.06.04.001</t>
  </si>
  <si>
    <t>Lama Asfáltica ( faixa "1" )</t>
  </si>
  <si>
    <t>311.06.04.002</t>
  </si>
  <si>
    <t>Lama Asfáltica ( faixa "2" )</t>
  </si>
  <si>
    <t>311.06.04.003</t>
  </si>
  <si>
    <t>Lama Asfáltica ( faixa "3" )</t>
  </si>
  <si>
    <t>311.06.04.004</t>
  </si>
  <si>
    <t>Lama Asfáltica ( faixa "4" )</t>
  </si>
  <si>
    <t>311.06.05</t>
  </si>
  <si>
    <t>TRATAMENTO SUPERFICIAL</t>
  </si>
  <si>
    <t>311.06.05.001</t>
  </si>
  <si>
    <t>Tratamento Superficial Simples</t>
  </si>
  <si>
    <t>311.06.05.003</t>
  </si>
  <si>
    <t>Tratamento Superficial  Duplo</t>
  </si>
  <si>
    <t>311.06.05.004</t>
  </si>
  <si>
    <t>Tratamento Superficial Duplo c/ Capa Selante</t>
  </si>
  <si>
    <t>311.06.05.010</t>
  </si>
  <si>
    <t>Tratamento Superficial Triplo</t>
  </si>
  <si>
    <t>311.06.05.011</t>
  </si>
  <si>
    <t>Tratamento Superficial Triplo c/ Capa Selante</t>
  </si>
  <si>
    <t>311.06.05.015</t>
  </si>
  <si>
    <t>Capa Selante</t>
  </si>
  <si>
    <t>311.06.05.020</t>
  </si>
  <si>
    <t>Macadame Betuminoso</t>
  </si>
  <si>
    <t>311.06.06</t>
  </si>
  <si>
    <t>USINADO</t>
  </si>
  <si>
    <t>311.06.06.001</t>
  </si>
  <si>
    <t>Pré Misturado a Frio ( PMF )</t>
  </si>
  <si>
    <t>311.06.06.003</t>
  </si>
  <si>
    <t>Reperfilamento em PMF</t>
  </si>
  <si>
    <t>311.06.06.004</t>
  </si>
  <si>
    <t>Concreto Betuminoso Usinado a Quente (CBUQ) - FAIXA A</t>
  </si>
  <si>
    <t>311.06.06.005</t>
  </si>
  <si>
    <t>Concreto Betuminoso Usinado a Quente (CBUQ)</t>
  </si>
  <si>
    <t>311.06.06.006</t>
  </si>
  <si>
    <t>Concreto Betuminoso Usinado a Quente (CBUQ) - FAIXA B</t>
  </si>
  <si>
    <t>311.06.06.007</t>
  </si>
  <si>
    <t>Concreto Betuminoso Usinado a Quente (CBUQ) - FAIXA C</t>
  </si>
  <si>
    <t>311.06.06.008</t>
  </si>
  <si>
    <t>Reperfilamento em CBUQ</t>
  </si>
  <si>
    <t>311.06.06.009</t>
  </si>
  <si>
    <t>CBUQ-BINDER</t>
  </si>
  <si>
    <t>311.06.06.011</t>
  </si>
  <si>
    <t>Micro-Asfalto</t>
  </si>
  <si>
    <t>311.06.06.020</t>
  </si>
  <si>
    <t>Placa de Transição em Concreto 20 Mpa</t>
  </si>
  <si>
    <t>311.06.06.030</t>
  </si>
  <si>
    <t>Pavimento em Concreto 20 Mpa</t>
  </si>
  <si>
    <t>311.06.06.035</t>
  </si>
  <si>
    <t>Pavimento em Concreto Armado 18 Mpa</t>
  </si>
  <si>
    <t>311.06.06.050</t>
  </si>
  <si>
    <t>Concreto Betuminoso Usinado a Quente (CBUQ) c/ Polímero</t>
  </si>
  <si>
    <t>311.06.07</t>
  </si>
  <si>
    <t>FREZAGEM</t>
  </si>
  <si>
    <t>311.06.07.001</t>
  </si>
  <si>
    <t>Fresagem</t>
  </si>
  <si>
    <t>311.06.07.003</t>
  </si>
  <si>
    <t>Fresagem e Reciclagem</t>
  </si>
  <si>
    <t>311.06.08</t>
  </si>
  <si>
    <t>311.06.08.001</t>
  </si>
  <si>
    <t>311.06.08.002</t>
  </si>
  <si>
    <t>Armadura em Tela de Aço</t>
  </si>
  <si>
    <t>311.06.08.005</t>
  </si>
  <si>
    <t>Forma Metálica</t>
  </si>
  <si>
    <t>311.06.08.010</t>
  </si>
  <si>
    <t>Junta Transversal</t>
  </si>
  <si>
    <t>311.06.08.011</t>
  </si>
  <si>
    <t>Junta Longitudinal</t>
  </si>
  <si>
    <t>311.06.08.015</t>
  </si>
  <si>
    <t>Corte de Pavimento</t>
  </si>
  <si>
    <t>311.07</t>
  </si>
  <si>
    <t>PAISAGISMO / URBANISMO</t>
  </si>
  <si>
    <t>311.07.01</t>
  </si>
  <si>
    <t>311.07.01.001</t>
  </si>
  <si>
    <t>Remoção de Petit-Pavet</t>
  </si>
  <si>
    <t>311.07.01.002</t>
  </si>
  <si>
    <t>Remoção de Paver</t>
  </si>
  <si>
    <t>311.07.01.003</t>
  </si>
  <si>
    <t>311.07.01.004</t>
  </si>
  <si>
    <t>Remoção e Reassentamento de Petit-Pavet</t>
  </si>
  <si>
    <t>311.07.01.005</t>
  </si>
  <si>
    <t>Remoção e Reassentamento de Paver</t>
  </si>
  <si>
    <t>311.07.01.006</t>
  </si>
  <si>
    <t>311.07.01.007</t>
  </si>
  <si>
    <t>311.07.01.008</t>
  </si>
  <si>
    <t>Relocação de Meio-Fio</t>
  </si>
  <si>
    <t>311.07.01.009</t>
  </si>
  <si>
    <t>Remoção de Blocos</t>
  </si>
  <si>
    <t>311.07.01.010</t>
  </si>
  <si>
    <t>Remoção e Reassentamento de Blocos</t>
  </si>
  <si>
    <t>311.07.01.011</t>
  </si>
  <si>
    <t>Remoção de calçada de granito</t>
  </si>
  <si>
    <t>311.07.01.012</t>
  </si>
  <si>
    <t>Reassentamento de calçada de granito</t>
  </si>
  <si>
    <t>311.07.01.015</t>
  </si>
  <si>
    <t>Demolição de Calçada em Concreto</t>
  </si>
  <si>
    <t>311.07.01.020</t>
  </si>
  <si>
    <t>Escavação, Carga e Transporte de Material</t>
  </si>
  <si>
    <t>311.07.01.022</t>
  </si>
  <si>
    <t>Compactação de Aterro</t>
  </si>
  <si>
    <t>311.07.01.023</t>
  </si>
  <si>
    <t>Aterro Compactado Manualmente</t>
  </si>
  <si>
    <t>311.07.01.024</t>
  </si>
  <si>
    <t>311.07.01.025</t>
  </si>
  <si>
    <t>311.07.01.030</t>
  </si>
  <si>
    <t>311.07.01.031</t>
  </si>
  <si>
    <t>311.07.01.032</t>
  </si>
  <si>
    <t>311.07.01.033</t>
  </si>
  <si>
    <t>311.07.01.039</t>
  </si>
  <si>
    <t>Regularização e Compactação Manual de Passeio</t>
  </si>
  <si>
    <t>311.07.01.040</t>
  </si>
  <si>
    <t>Regularização e Compactação de Passeio</t>
  </si>
  <si>
    <t>311.07.01.060</t>
  </si>
  <si>
    <t>Remoção de fincadinhas de granito</t>
  </si>
  <si>
    <t>311.07.02</t>
  </si>
  <si>
    <t>CALÇADA</t>
  </si>
  <si>
    <t>311.07.02.001</t>
  </si>
  <si>
    <t>Calçada em Concreto</t>
  </si>
  <si>
    <t>311.07.02.003</t>
  </si>
  <si>
    <t>Calçada em Petit-Pavet</t>
  </si>
  <si>
    <t>311.07.02.004</t>
  </si>
  <si>
    <t>Calçadas em Lajota</t>
  </si>
  <si>
    <t>311.07.02.006</t>
  </si>
  <si>
    <t>Calçada em Ladrilho Hidráulico</t>
  </si>
  <si>
    <t>311.07.02.007</t>
  </si>
  <si>
    <t>Calçada em Cerâmica</t>
  </si>
  <si>
    <t>311.07.02.008</t>
  </si>
  <si>
    <t>Calçada em Granito</t>
  </si>
  <si>
    <t>311.07.02.010</t>
  </si>
  <si>
    <t>Calçada em Ardósia</t>
  </si>
  <si>
    <t>311.07.02.011</t>
  </si>
  <si>
    <t>Corpo de BSTC ø 0,40 sem Berço</t>
  </si>
  <si>
    <t>Calçada em Tratamento Superficial Símples</t>
  </si>
  <si>
    <t>311.07.02.012</t>
  </si>
  <si>
    <t>Calçada em CBUQ</t>
  </si>
  <si>
    <t>311.07.02.013</t>
  </si>
  <si>
    <t>Calçada em Tratamento Superficial Duplo</t>
  </si>
  <si>
    <t>311.07.02.014</t>
  </si>
  <si>
    <t>Calçada em Tratamento Superficial Tríplo</t>
  </si>
  <si>
    <t>311.07.02.015</t>
  </si>
  <si>
    <t>311.07.02.016</t>
  </si>
  <si>
    <t>311.07.02.017</t>
  </si>
  <si>
    <t>Calçada em Blokrete</t>
  </si>
  <si>
    <t>311.07.02.018</t>
  </si>
  <si>
    <t>Calçada de Pedra</t>
  </si>
  <si>
    <t>311.07.02.019</t>
  </si>
  <si>
    <t>Calçada em Pedra Irregular</t>
  </si>
  <si>
    <t>311.07.02.030</t>
  </si>
  <si>
    <t>311.07.02.040</t>
  </si>
  <si>
    <t>Regularização c/ Argamassa Cimento e Areia</t>
  </si>
  <si>
    <t>311.07.02.060</t>
  </si>
  <si>
    <t>Cimento Alisado</t>
  </si>
  <si>
    <t>311.07.03</t>
  </si>
  <si>
    <t>LASTRO</t>
  </si>
  <si>
    <t>311.07.03.001</t>
  </si>
  <si>
    <t>311.07.03.003</t>
  </si>
  <si>
    <t>311.07.03.004</t>
  </si>
  <si>
    <t>Lastro de Bica Corrida</t>
  </si>
  <si>
    <t>311.07.03.008</t>
  </si>
  <si>
    <t>Lastro de Brita 4A</t>
  </si>
  <si>
    <t>311.07.03.009</t>
  </si>
  <si>
    <t>Lastro de Brita Graduada</t>
  </si>
  <si>
    <t>311.07.03.015</t>
  </si>
  <si>
    <t>Lastro de Concreto</t>
  </si>
  <si>
    <t>311.07.03.020</t>
  </si>
  <si>
    <t>Lastro de Saibro</t>
  </si>
  <si>
    <t>311.07.03.021</t>
  </si>
  <si>
    <t>Lastro de Calcário Britado</t>
  </si>
  <si>
    <t>311.07.04</t>
  </si>
  <si>
    <t>PROTEÇÃO VEGETAL</t>
  </si>
  <si>
    <t>311.07.04.001</t>
  </si>
  <si>
    <t>Plantio de Grama em Placas</t>
  </si>
  <si>
    <t>311.07.04.002</t>
  </si>
  <si>
    <t>Plantio de Grama em Mudas</t>
  </si>
  <si>
    <t>311.07.04.005</t>
  </si>
  <si>
    <t>Plantio de Árvores</t>
  </si>
  <si>
    <t>311.07.04.006</t>
  </si>
  <si>
    <t>Plantio de Arbustos</t>
  </si>
  <si>
    <t>311.07.05</t>
  </si>
  <si>
    <t>311.07.05.001</t>
  </si>
  <si>
    <t>Aço CA-50 / 60</t>
  </si>
  <si>
    <t>311.07.05.003</t>
  </si>
  <si>
    <t>311.07.05.005</t>
  </si>
  <si>
    <t>311.07.05.010</t>
  </si>
  <si>
    <t>Forma Comum</t>
  </si>
  <si>
    <t>311.07.05.011</t>
  </si>
  <si>
    <t>311.07.05.015</t>
  </si>
  <si>
    <t>311.07.05.016</t>
  </si>
  <si>
    <t>Concreto Fck 11 Mpa</t>
  </si>
  <si>
    <t>311.07.05.017</t>
  </si>
  <si>
    <t>Concreto Fck 15 Mpa</t>
  </si>
  <si>
    <t>311.07.05.018</t>
  </si>
  <si>
    <t>Concreto Fck 18 Mpa</t>
  </si>
  <si>
    <t>311.07.05.019</t>
  </si>
  <si>
    <t>Concreto Fck 20 Mpa</t>
  </si>
  <si>
    <t>311.07.05.020</t>
  </si>
  <si>
    <t>311.07.05.021</t>
  </si>
  <si>
    <t>311.07.05.022</t>
  </si>
  <si>
    <t>Argamassa Cimento e Areia</t>
  </si>
  <si>
    <t>311.07.05.029</t>
  </si>
  <si>
    <t>Fincadinha de Granito</t>
  </si>
  <si>
    <t>311.07.05.030</t>
  </si>
  <si>
    <t xml:space="preserve">Fincadinha de Concreto </t>
  </si>
  <si>
    <t>311.07.05.031</t>
  </si>
  <si>
    <t>Guia de Pedra</t>
  </si>
  <si>
    <t>311.07.05.032</t>
  </si>
  <si>
    <t>Guia em Concreto</t>
  </si>
  <si>
    <t>311.07.05.033</t>
  </si>
  <si>
    <t>311.07.05.034</t>
  </si>
  <si>
    <t>311.07.05.040</t>
  </si>
  <si>
    <t>Grade Metálica</t>
  </si>
  <si>
    <t>311.07.05.041</t>
  </si>
  <si>
    <t>Bicicletário em Ferro Galvanizado</t>
  </si>
  <si>
    <t>311.07.05.043</t>
  </si>
  <si>
    <t>Floreira em Concreto - Tijolo Aparente</t>
  </si>
  <si>
    <t>311.07.05.045</t>
  </si>
  <si>
    <t>Lixeira</t>
  </si>
  <si>
    <t>311.07.05.060</t>
  </si>
  <si>
    <t>Deck em Madeira de Lei</t>
  </si>
  <si>
    <t>311.07.05.070</t>
  </si>
  <si>
    <t>Piso em Tijolo Maciço</t>
  </si>
  <si>
    <t>311.07.05.080</t>
  </si>
  <si>
    <t>Tronco de Eucalipto 15cm</t>
  </si>
  <si>
    <t>311.07.05.081</t>
  </si>
  <si>
    <t>Tronco de Eucalipto 20cm</t>
  </si>
  <si>
    <t>311.07.05.082</t>
  </si>
  <si>
    <t>Tronco de Eucalipto 25 cm</t>
  </si>
  <si>
    <t>311.07.05.083</t>
  </si>
  <si>
    <t>Tronco de Eucalipto 30 cm</t>
  </si>
  <si>
    <t>311.07.05.101</t>
  </si>
  <si>
    <t>Tubo de concreto ø 1,00 m</t>
  </si>
  <si>
    <t>311.08</t>
  </si>
  <si>
    <t>SINALIZAÇÃO DE TRÂNSITO</t>
  </si>
  <si>
    <t>311.08.01</t>
  </si>
  <si>
    <t>SINALIZAÇÃO VERTICAL</t>
  </si>
  <si>
    <t>311.08.01.001</t>
  </si>
  <si>
    <t>Placa de Regulamentação - Círculo</t>
  </si>
  <si>
    <t>311.08.01.003</t>
  </si>
  <si>
    <t>Placa de Regulamentação - Triângulo</t>
  </si>
  <si>
    <t>311.08.01.005</t>
  </si>
  <si>
    <t>Placa de Regulamentação - Octógono</t>
  </si>
  <si>
    <t>311.08.01.006</t>
  </si>
  <si>
    <t>Placa de Sinalização</t>
  </si>
  <si>
    <t>311.08.01.011</t>
  </si>
  <si>
    <t>Placa de Regulamentação Inserida em área de 0,50 x 1,0m.</t>
  </si>
  <si>
    <t>311.08.01.013</t>
  </si>
  <si>
    <t>Placa de Regulamentação Inserida em área de 1,0 x 1,0m.</t>
  </si>
  <si>
    <t>311.08.01.015</t>
  </si>
  <si>
    <t>Placa de Regulamentação Inserida em área de 2,0 x 1,0m.</t>
  </si>
  <si>
    <t>311.08.01.021</t>
  </si>
  <si>
    <t>Placa de Advertência - Losango</t>
  </si>
  <si>
    <t>311.08.01.023</t>
  </si>
  <si>
    <t>Placa de Advertência Inserida em área de 1,0 x 1,0m.</t>
  </si>
  <si>
    <t>311.08.01.025</t>
  </si>
  <si>
    <t>Placa de Advertência Inserida em área de 2,0 x 1,0m.</t>
  </si>
  <si>
    <t>311.08.01.031</t>
  </si>
  <si>
    <t>Placa de Indicação - 1,0 x 1,0m.</t>
  </si>
  <si>
    <t>311.08.01.033</t>
  </si>
  <si>
    <t>Placa de Indicação - 2,0 x 1,0m.</t>
  </si>
  <si>
    <t>311.08.01.035</t>
  </si>
  <si>
    <t>Placa de Informação de 0,33 x 0,66m.</t>
  </si>
  <si>
    <t>311.08.01.041</t>
  </si>
  <si>
    <t>Placa Deficiente Físico de 0,34 x 0,16m.</t>
  </si>
  <si>
    <t>311.08.01.042</t>
  </si>
  <si>
    <t>Placa Deficiente Físico de 0,50 x 0,70m.</t>
  </si>
  <si>
    <t>311.08.01.043</t>
  </si>
  <si>
    <t>Placa Deficiente Físico de 0,50 x 0,75m.</t>
  </si>
  <si>
    <t>311.08.01.044</t>
  </si>
  <si>
    <t>Placa Deficiente Físico de 0,50 x 0,90m.</t>
  </si>
  <si>
    <t>311.08.01.045</t>
  </si>
  <si>
    <t>Placa Deficiente Físico de 0,815 x 0,30m.</t>
  </si>
  <si>
    <t>311.08.01.046</t>
  </si>
  <si>
    <t>Placa Deficiente Físico de 1,0 x 0,32m.</t>
  </si>
  <si>
    <t>311.08.01.047</t>
  </si>
  <si>
    <t>Placa Deficiente Físico de 1,80 x 0,75m.</t>
  </si>
  <si>
    <t>311.08.01.051</t>
  </si>
  <si>
    <t>Coluna de Semi Pórtico</t>
  </si>
  <si>
    <t>311.08.01.053</t>
  </si>
  <si>
    <t>Braço de Semi Pórtico</t>
  </si>
  <si>
    <t>311.08.01.055</t>
  </si>
  <si>
    <t>Coluna Composta de Braço - Semi Pórtico</t>
  </si>
  <si>
    <t>311.08.02</t>
  </si>
  <si>
    <t>SINALIZAÇÃO HORIZONTAL</t>
  </si>
  <si>
    <t>311.08.02.001</t>
  </si>
  <si>
    <t>Pintura de Faixas - Brancas</t>
  </si>
  <si>
    <t>311.08.02.005</t>
  </si>
  <si>
    <t>Pintura de Faixas - Amarelas</t>
  </si>
  <si>
    <t>311.08.02.007</t>
  </si>
  <si>
    <t>Pintura de Inscrição "PARE"</t>
  </si>
  <si>
    <t>311.08.02.009</t>
  </si>
  <si>
    <t>Pintura de Inscrição "ESCOLA"</t>
  </si>
  <si>
    <t>311.08.02.011</t>
  </si>
  <si>
    <t>Pintura de "SETAS DIRECIONAIS"</t>
  </si>
  <si>
    <t>311.08.02.013</t>
  </si>
  <si>
    <t>Pintura de "CANALIZAÇÕES"</t>
  </si>
  <si>
    <t>311.08.02.015</t>
  </si>
  <si>
    <t>Pintura de Deficiente Físico - Azul</t>
  </si>
  <si>
    <t>311.08.02.021</t>
  </si>
  <si>
    <t>Execução de Termoplástico por Aspersão</t>
  </si>
  <si>
    <t>311.08.02.025</t>
  </si>
  <si>
    <t>Execução de Termoplástico por Extrusão</t>
  </si>
  <si>
    <t>311.08.02.031</t>
  </si>
  <si>
    <t>Tacha Monodirecional</t>
  </si>
  <si>
    <t>311.08.02.033</t>
  </si>
  <si>
    <t>Tacha Bidirecional</t>
  </si>
  <si>
    <t>311.08.02.035</t>
  </si>
  <si>
    <t>Tachão Monodirecional</t>
  </si>
  <si>
    <t>311.08.02.037</t>
  </si>
  <si>
    <t>Tachão Bidirecional</t>
  </si>
  <si>
    <t>311.08.02.039</t>
  </si>
  <si>
    <t>Tartaruga de 0,15m.</t>
  </si>
  <si>
    <t>311.08.02.041</t>
  </si>
  <si>
    <t>Tartaruga de 0,30m.</t>
  </si>
  <si>
    <t>311.08.03</t>
  </si>
  <si>
    <t>SINALIZAÇÃO SEMAFÓRICA</t>
  </si>
  <si>
    <t>311.08.03.001</t>
  </si>
  <si>
    <t>Controlador de Tráfego</t>
  </si>
  <si>
    <t>311.08.03.005</t>
  </si>
  <si>
    <t>Fornecimento e Colocação de Pedestal</t>
  </si>
  <si>
    <t>311.08.03.011</t>
  </si>
  <si>
    <t>Grupo Focal 1 - Tipo "T"</t>
  </si>
  <si>
    <t>311.08.03.013</t>
  </si>
  <si>
    <t>Grupo Focal 1 - Tipo "I"</t>
  </si>
  <si>
    <t>311.08.03.015</t>
  </si>
  <si>
    <t>Grupo Focal 2</t>
  </si>
  <si>
    <t>311.08.03.016</t>
  </si>
  <si>
    <t>Fornecimento e Instalação de Porta - Focos Veiculares em braço projetado</t>
  </si>
  <si>
    <t>311.08.03.017</t>
  </si>
  <si>
    <t>Fornecimento e Instalação de Porta - Focos Veiculares em coluna</t>
  </si>
  <si>
    <t>311.08.03.018</t>
  </si>
  <si>
    <t>Fornecimento e Instalação de Porta - Focos para Pedestres em coluna</t>
  </si>
  <si>
    <t>311.08.03.020</t>
  </si>
  <si>
    <t>Instalação de Coluna Simples</t>
  </si>
  <si>
    <t>311.08.03.021</t>
  </si>
  <si>
    <t>Fornecimento e Instalação de Coluna Simples</t>
  </si>
  <si>
    <t>311.08.03.023</t>
  </si>
  <si>
    <t>Fornecimento e Instalação de Coluna com Braço Projetado</t>
  </si>
  <si>
    <t>311.08.03.031</t>
  </si>
  <si>
    <t>Execução de Serviço Subterrâneo</t>
  </si>
  <si>
    <t>311.08.03.033</t>
  </si>
  <si>
    <t>Execução de Serviço de Superfície</t>
  </si>
  <si>
    <t>311.08.03.035</t>
  </si>
  <si>
    <t>Execução de Serviço Aéreo</t>
  </si>
  <si>
    <t>311.08.03.040</t>
  </si>
  <si>
    <t>Instalação para Ligação de Energia</t>
  </si>
  <si>
    <t>311.08.03.041</t>
  </si>
  <si>
    <t>Instalação de Acessório Subterrâneo</t>
  </si>
  <si>
    <t>311.08.03.043</t>
  </si>
  <si>
    <t>Instalação de Acessório de Superfície</t>
  </si>
  <si>
    <t>311.08.03.045</t>
  </si>
  <si>
    <t>Instalação de Acessório Aéreo</t>
  </si>
  <si>
    <t>311.08.03.051</t>
  </si>
  <si>
    <t>Cjunto Semafórico(control./poste/braço/grupo focal/instalações)</t>
  </si>
  <si>
    <t>311.08.03.055</t>
  </si>
  <si>
    <t>Fornecimento e Colocação de Braço de 4,00m</t>
  </si>
  <si>
    <t>311.08.03.056</t>
  </si>
  <si>
    <t>Fornecimento e Colocação de Braço de 5,00m</t>
  </si>
  <si>
    <t>311.08.03.101</t>
  </si>
  <si>
    <t>Fornecimento e Instalação de Cabo 2x1mm2</t>
  </si>
  <si>
    <t>311.08.03.102</t>
  </si>
  <si>
    <t>Fornecimento e Instalação de Cabo 2x4mm2</t>
  </si>
  <si>
    <t>311.08.03.103</t>
  </si>
  <si>
    <t>Fornecimento e Instalação de Cabo 3x1mm2</t>
  </si>
  <si>
    <t>311.08.03.104</t>
  </si>
  <si>
    <t>Fornecimento e Instalação de Cabo 4x1mm2</t>
  </si>
  <si>
    <t>311.08.03.131</t>
  </si>
  <si>
    <t>Fornecimento e Instalação de Módulo Detetor de Veículos</t>
  </si>
  <si>
    <t>311.08.03.151</t>
  </si>
  <si>
    <t>Fornecimento e Instalação de Botoeiras para Pedestres</t>
  </si>
  <si>
    <t>311.08.03.181</t>
  </si>
  <si>
    <t>Afixação de Adesivo de Pedestre</t>
  </si>
  <si>
    <t>311.08.03.201</t>
  </si>
  <si>
    <t>Quadro 0,40x0,40 com tampa</t>
  </si>
  <si>
    <t>311.08.03.221</t>
  </si>
  <si>
    <t>Caixa de Passagem 0,40x0,40x0,45 com tampa</t>
  </si>
  <si>
    <t>311.09</t>
  </si>
  <si>
    <t>311.09.01</t>
  </si>
  <si>
    <t>311.09.01.001</t>
  </si>
  <si>
    <t>Abrigo Ponto de Ônibus</t>
  </si>
  <si>
    <t>311.09.01.002</t>
  </si>
  <si>
    <t>Relocação de Abrigo de Ponto de Ônibus</t>
  </si>
  <si>
    <t>311.09.01.005</t>
  </si>
  <si>
    <t>Pórtico de Entrada</t>
  </si>
  <si>
    <t>311.09.01.010</t>
  </si>
  <si>
    <t>311.09.01.011</t>
  </si>
  <si>
    <t>311.09.01.015</t>
  </si>
  <si>
    <t>311.09.01.020</t>
  </si>
  <si>
    <t>311.09.01.025</t>
  </si>
  <si>
    <t>311.09.01.030</t>
  </si>
  <si>
    <t>Remoção de Cêrca de Arame</t>
  </si>
  <si>
    <t>311.09.01.035</t>
  </si>
  <si>
    <t>Remoção de Cêrca de Madeira</t>
  </si>
  <si>
    <t>311.09.01.040</t>
  </si>
  <si>
    <t>Relocação de Grade Mertálica</t>
  </si>
  <si>
    <t>311.09.01.050</t>
  </si>
  <si>
    <t>Relocação de Postes</t>
  </si>
  <si>
    <t>311.09.01.051</t>
  </si>
  <si>
    <t>Poste de CA, colocado</t>
  </si>
  <si>
    <t>311.09.01.055</t>
  </si>
  <si>
    <t>Reparos em Alambrado</t>
  </si>
  <si>
    <t>311.09.01.060</t>
  </si>
  <si>
    <t>Reparos em Calçadas</t>
  </si>
  <si>
    <t>311.09.01.065</t>
  </si>
  <si>
    <t>Reposição de Asfalto</t>
  </si>
  <si>
    <t>311.09.01.070</t>
  </si>
  <si>
    <t>Recuperação de Meio-Fio</t>
  </si>
  <si>
    <t>311.09.01.075</t>
  </si>
  <si>
    <t>Muro de Arrimo</t>
  </si>
  <si>
    <t>311.09.01.080</t>
  </si>
  <si>
    <t>Mureta em Alvenaria</t>
  </si>
  <si>
    <t>311.09.01.081</t>
  </si>
  <si>
    <t>Muro em alvenaria, 1/2 vez, h=1,80 m, com fundação/ baldrame/ pil./cint/ chapara emboço/ reb e pintura</t>
  </si>
  <si>
    <t>311.09.01.085</t>
  </si>
  <si>
    <t>Muro de Pedra</t>
  </si>
  <si>
    <t>311.09.01.090</t>
  </si>
  <si>
    <t>Pista Tátil</t>
  </si>
  <si>
    <t>311.09.01.095</t>
  </si>
  <si>
    <t>Placa de Inauguração</t>
  </si>
  <si>
    <t>311.09.01.100</t>
  </si>
  <si>
    <t>Retirada de Entulho e Limpeza</t>
  </si>
  <si>
    <t>311.09.01.151</t>
  </si>
  <si>
    <t>Tampão de Ferro - remoção e recolocação</t>
  </si>
  <si>
    <t>311.09.01.201</t>
  </si>
  <si>
    <t>Retirada de conj. luminária LM-1 completo, com remoção</t>
  </si>
  <si>
    <t>311.09.01.221</t>
  </si>
  <si>
    <t>Luminária tipo LM-1, colocada</t>
  </si>
  <si>
    <t>311.09.01.291</t>
  </si>
  <si>
    <t>Relolcação de Rede de Distribuição Urbana - RDU</t>
  </si>
  <si>
    <t>311.09.01.351</t>
  </si>
  <si>
    <t>Fornecimento e Cravação de Estacas Tipo TR-45</t>
  </si>
  <si>
    <t>311.09.01.501</t>
  </si>
  <si>
    <t>Ensaios de Laboratório</t>
  </si>
  <si>
    <t>gb</t>
  </si>
  <si>
    <t xml:space="preserve">PREÇO GLOBAL </t>
  </si>
  <si>
    <t>FIN FDU</t>
  </si>
  <si>
    <t>Projeto:</t>
  </si>
  <si>
    <t>C.P.M.</t>
  </si>
  <si>
    <t>CRONOGRAMA FÍSICO FINANCEIRO</t>
  </si>
  <si>
    <t>GRUPO</t>
  </si>
  <si>
    <t>PARCELAS (%)</t>
  </si>
  <si>
    <t>% S/</t>
  </si>
  <si>
    <t>Controle</t>
  </si>
  <si>
    <t>ITEM</t>
  </si>
  <si>
    <t>ITEM (R$)</t>
  </si>
  <si>
    <t>COMPOSIÇÃO DO FINANCIAMENTO</t>
  </si>
  <si>
    <t>PARCELAS</t>
  </si>
  <si>
    <t>FINANCIAMENTO</t>
  </si>
  <si>
    <t>R$</t>
  </si>
  <si>
    <t>CONTRAPARTIDA</t>
  </si>
  <si>
    <t>SUB-</t>
  </si>
  <si>
    <t>FATURAMENTO MENSAL PREVISTO</t>
  </si>
  <si>
    <t>MENSAL PREVISTO EM %</t>
  </si>
  <si>
    <t>Resp. Técnico:</t>
  </si>
  <si>
    <t>Assinatura:</t>
  </si>
  <si>
    <t>data:</t>
  </si>
  <si>
    <t>_________________________</t>
  </si>
  <si>
    <r>
      <t>PARA IMPRIMIR FILTRE "</t>
    </r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>" E/OU "</t>
    </r>
    <r>
      <rPr>
        <b/>
        <sz val="10"/>
        <color indexed="8"/>
        <rFont val="Arial"/>
        <family val="2"/>
      </rPr>
      <t>XX</t>
    </r>
    <r>
      <rPr>
        <sz val="10"/>
        <color indexed="8"/>
        <rFont val="Arial"/>
        <family val="2"/>
      </rPr>
      <t>"</t>
    </r>
  </si>
  <si>
    <r>
      <t>SECRETARIA DE ESTADO DO DESENVOLVIMENTO URBANO 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SEDU</t>
    </r>
  </si>
  <si>
    <t>SERVIÇOS</t>
  </si>
  <si>
    <t>UNID</t>
  </si>
  <si>
    <t>QUANT</t>
  </si>
  <si>
    <t>TERRAPLENAGEM</t>
  </si>
  <si>
    <t>m2</t>
  </si>
  <si>
    <t>BASE</t>
  </si>
  <si>
    <t>PINTURA</t>
  </si>
  <si>
    <t>REVESTIMENTO</t>
  </si>
  <si>
    <t>ton</t>
  </si>
  <si>
    <t>MEIO-FIO E SARJETA</t>
  </si>
  <si>
    <t>m</t>
  </si>
  <si>
    <t>un</t>
  </si>
  <si>
    <t>DRENAGEM</t>
  </si>
  <si>
    <t>kg</t>
  </si>
  <si>
    <t>DIVERSOS</t>
  </si>
  <si>
    <t>Pintura de Ligação com Emulsão</t>
  </si>
  <si>
    <t>TOTAL</t>
  </si>
  <si>
    <t>TOTAIS</t>
  </si>
  <si>
    <t>Município:</t>
  </si>
  <si>
    <t xml:space="preserve">SAM  </t>
  </si>
  <si>
    <t>Local:</t>
  </si>
  <si>
    <t>CÓDIGO</t>
  </si>
  <si>
    <t>DESCRIÇÃO DOS SERVIÇOS</t>
  </si>
  <si>
    <t>PREÇO (R$)</t>
  </si>
  <si>
    <t>(a)</t>
  </si>
  <si>
    <t>unitário
(b)</t>
  </si>
  <si>
    <t>parcial
(c = a . b)</t>
  </si>
  <si>
    <t>subtotal</t>
  </si>
  <si>
    <t>Itens     e
Sub Itens</t>
  </si>
  <si>
    <t>Tudo</t>
  </si>
  <si>
    <t>311.01</t>
  </si>
  <si>
    <t>SERVIÇOS PRELIMINARES</t>
  </si>
  <si>
    <t>X</t>
  </si>
  <si>
    <t>311.01.01</t>
  </si>
  <si>
    <t>PLACAS</t>
  </si>
  <si>
    <t>XX</t>
  </si>
  <si>
    <t>311.01.01.001</t>
  </si>
  <si>
    <t>Placa de obra - (3,00 x 1,50m)</t>
  </si>
  <si>
    <t>ud</t>
  </si>
  <si>
    <t>311.01.01.002</t>
  </si>
  <si>
    <t>Placa de obra - (4,00 x 2,00m)</t>
  </si>
  <si>
    <t>311.01.01.003</t>
  </si>
  <si>
    <t>Placa de obra - (4,00 x 3,00m)</t>
  </si>
  <si>
    <t>311.01.01.004</t>
  </si>
  <si>
    <t>Placa de Obra - (2,00 x 1,00m)</t>
  </si>
  <si>
    <t>311.01.01.005</t>
  </si>
  <si>
    <t>Placa de Obra - (0,75 x 1,50m)</t>
  </si>
  <si>
    <t>311.01.02</t>
  </si>
  <si>
    <t>MOBILIZAÇÃO</t>
  </si>
  <si>
    <t>311.01.02.001</t>
  </si>
  <si>
    <t>Mobilização</t>
  </si>
  <si>
    <t>vb</t>
  </si>
  <si>
    <t>311.01.02.005</t>
  </si>
  <si>
    <t>Mobilização e Desmobilização</t>
  </si>
  <si>
    <t>311.01.03</t>
  </si>
  <si>
    <t>LOCAÇÃO DA OBRA</t>
  </si>
  <si>
    <t>311.01.03.001</t>
  </si>
  <si>
    <t>Locação da Obra</t>
  </si>
  <si>
    <t>m²</t>
  </si>
  <si>
    <t>311.01.03.002</t>
  </si>
  <si>
    <t>Instalação e Locação da Obra</t>
  </si>
  <si>
    <t>gl</t>
  </si>
  <si>
    <t>311.01.03.010</t>
  </si>
  <si>
    <t>Sinalização da Obra</t>
  </si>
  <si>
    <t>311.01.04</t>
  </si>
  <si>
    <t>DEMOLIÇÕES</t>
  </si>
  <si>
    <t>311.01.04.001</t>
  </si>
  <si>
    <t>Demolição Manual do Pavimento</t>
  </si>
  <si>
    <t>m³</t>
  </si>
  <si>
    <t>311.01.04.002</t>
  </si>
  <si>
    <t>Demolição Mecânica do Pavimento</t>
  </si>
  <si>
    <t>311.01.04.003</t>
  </si>
  <si>
    <t>Corte de Pavimento Asfáltico</t>
  </si>
  <si>
    <t>311.01.04.005</t>
  </si>
  <si>
    <t>Remoção de Pavimento Asfáltico</t>
  </si>
  <si>
    <t>311.02</t>
  </si>
  <si>
    <t>311.02.01</t>
  </si>
  <si>
    <t>DESMATAMENTO E LIMPEZA</t>
  </si>
  <si>
    <t>311.02.01.001</t>
  </si>
  <si>
    <t>Desmatamento, Destoque e Limpeza</t>
  </si>
  <si>
    <t>311.02.01.004</t>
  </si>
  <si>
    <t xml:space="preserve">Remoção de Árvore &lt; 0,30m </t>
  </si>
  <si>
    <t>311.02.01.005</t>
  </si>
  <si>
    <t xml:space="preserve">Remoção de Árvore &gt; 0,30m </t>
  </si>
  <si>
    <t>311.02.02</t>
  </si>
  <si>
    <t>ESCAVAÇÃO, CARGA E TRANSPORTE</t>
  </si>
  <si>
    <t>311.02.02.001</t>
  </si>
  <si>
    <t>Remoção Revestimento Primário</t>
  </si>
  <si>
    <t>311.02.02.002</t>
  </si>
  <si>
    <t>Remoção da Camada Superficial</t>
  </si>
  <si>
    <t>311.02.02.010</t>
  </si>
  <si>
    <t>Escavação, Carga e Transporte - Mat.1ª Cat. DMT &lt;= 500m</t>
  </si>
  <si>
    <t>311.02.02.011</t>
  </si>
  <si>
    <t>Escavação, Carga e Transporte - Mat.1ª Cat. DMT 500m a 1.000m</t>
  </si>
  <si>
    <t>311.02.02.012</t>
  </si>
  <si>
    <t>Escavação, Carga e Transporte - Mat.1ª Cat. DMT 1.000m a 2.000m</t>
  </si>
  <si>
    <t>311.02.02.013</t>
  </si>
  <si>
    <t>Escavação, Carga e Transporte - Mat.1ª Cat. DMT 2.000m a 3.000m</t>
  </si>
  <si>
    <t>311.02.02.014</t>
  </si>
  <si>
    <t>Escavação, Carga e Transporte - Mat.1ª Cat. DMT 3.000m a 4.000m</t>
  </si>
  <si>
    <t>311.02.02.015</t>
  </si>
  <si>
    <t>Escavação, Carga e Transporte - Mat.1ª Cat. DMT 4.000m a 5.000m</t>
  </si>
  <si>
    <t>311.02.02.020</t>
  </si>
  <si>
    <t>Escavação, Carga e Transporte - Mat.2ª Cat. DMT &lt;= 500m</t>
  </si>
  <si>
    <t>311.02.02.021</t>
  </si>
  <si>
    <t>Escavação, Carga e Transporte - Mat.2ª Cat. DMT 500m a 1.000m</t>
  </si>
  <si>
    <t>311.02.02.022</t>
  </si>
  <si>
    <t>Escavação, Carga e Transporte - Mat.2ª Cat. DMT 1.000m a 2.000m</t>
  </si>
  <si>
    <t>311.02.02.023</t>
  </si>
  <si>
    <t>Escavação, Carga e Transporte - Mat.2ª Cat. DMT 2.000m a 31.000m</t>
  </si>
  <si>
    <t>311.02.02.024</t>
  </si>
  <si>
    <t>Escavação, Carga e Transporte - Mat.2ª Cat. DMT 3.000m a 4.000m</t>
  </si>
  <si>
    <t>311.02.02.025</t>
  </si>
  <si>
    <t>Escavação, Carga e Transporte - Mat.2ª Cat. DMT 4.000m a 5.000m</t>
  </si>
  <si>
    <t>311.02.02.030</t>
  </si>
  <si>
    <t>Escavação, Carga e Transporte - Mat.3ª Cat. DMT &lt;= 500m</t>
  </si>
  <si>
    <t>311.02.02.031</t>
  </si>
  <si>
    <t>Escavação, Carga e Transporte - Mat.3ª Cat. DMT 500m a 1.000m</t>
  </si>
  <si>
    <t>311.02.02.032</t>
  </si>
  <si>
    <t>Escavação, Carga e Transporte - Mat.3ª Cat. DMT 1.000m a 2.000m</t>
  </si>
  <si>
    <t>311.02.02.033</t>
  </si>
  <si>
    <t>Escavação, Carga e Transporte - Mat.3ª Cat. DMT 2.000m a 3.000m</t>
  </si>
  <si>
    <t>311.02.02.034</t>
  </si>
  <si>
    <t>Escavação, Carga e Transporte - Mat.3ª Cat. DMT 3.000m a 4.000m</t>
  </si>
  <si>
    <t>311.02.02.035</t>
  </si>
  <si>
    <t>Escavação, Carga e Transporte - Mat.3ª Cat. DMT 4.000m a 5.000m</t>
  </si>
  <si>
    <t>311.02.02.036</t>
  </si>
  <si>
    <t>Escavação, Carga e Transporte - Mat.1ª Cat. DMT 5.000m a 15.000m</t>
  </si>
  <si>
    <t>311.02.02.037</t>
  </si>
  <si>
    <t>Escavação, Carga e Transporte - Mat.2ª Cat. DMT 5.000m a 15.000m</t>
  </si>
  <si>
    <t>311.02.02.038</t>
  </si>
  <si>
    <t>Escavação, Carga e Transporte - Mat.3ª Cat. DMT 5.000m a 15.000m</t>
  </si>
  <si>
    <t>311.02.02.040</t>
  </si>
  <si>
    <t>Remoção de Solos Moles</t>
  </si>
  <si>
    <t>311.02.02.041</t>
  </si>
  <si>
    <t>Remoção de Solos Moles - DMT =&gt; 2.000m</t>
  </si>
  <si>
    <t>311.02.02.050</t>
  </si>
  <si>
    <t>Escavação e Carga - Mat. Jazida 1ª Cat.</t>
  </si>
  <si>
    <t>311.02.02.051</t>
  </si>
  <si>
    <t>Escavação e Carga - Mat. Jazida 2ª Cat.</t>
  </si>
  <si>
    <t>Escavação e Carga - Mat. Jazida 3ª Cat.</t>
  </si>
  <si>
    <t>311.02.02.055</t>
  </si>
  <si>
    <t>Escavação e Carga em 1ª Categoria</t>
  </si>
  <si>
    <t>311.02.02.056</t>
  </si>
  <si>
    <t>Escavação e Carga em 2ª Categoria</t>
  </si>
  <si>
    <t>311.02.02.057</t>
  </si>
  <si>
    <t>Escavação e Carga em 3ª Categoria</t>
  </si>
  <si>
    <t>311.02.02.058</t>
  </si>
  <si>
    <t>Carga de Material de  1ª Categoria</t>
  </si>
  <si>
    <t>311.02.02.059</t>
  </si>
  <si>
    <t>Carga de Material de  2ª Categoria</t>
  </si>
  <si>
    <t>311.02.02.060</t>
  </si>
  <si>
    <t>Carga de Material de  3ª Categoria</t>
  </si>
  <si>
    <t>311.02.02.061</t>
  </si>
  <si>
    <t>Transporte de Material</t>
  </si>
  <si>
    <t>m³xkm</t>
  </si>
  <si>
    <t>311.02.02.062</t>
  </si>
  <si>
    <t>Carga e Transporte de Material em 1ª Categoria</t>
  </si>
  <si>
    <t>311.02.02.063</t>
  </si>
  <si>
    <t>Carga e Transporte de Material em 2ª Categoria</t>
  </si>
  <si>
    <t>311.02.02.064</t>
  </si>
  <si>
    <t>Carga e Transporte de Material em 3ª Categoria</t>
  </si>
  <si>
    <t>311.02.03</t>
  </si>
  <si>
    <t>COMPACTAÇÃO DE ATERRO</t>
  </si>
  <si>
    <t>311.02.03.001</t>
  </si>
  <si>
    <t>Compactação de Aterro - 95% PN</t>
  </si>
  <si>
    <t>311.02.03.002</t>
  </si>
  <si>
    <t>Compactação de Aterro - 100% PN</t>
  </si>
  <si>
    <t>311.02.03.003</t>
  </si>
  <si>
    <t>Compactação de Aterro ( Visual )</t>
  </si>
  <si>
    <t>311.02.03.004</t>
  </si>
  <si>
    <t>Aterro com Material do Canteiro</t>
  </si>
  <si>
    <t>311.02.03.005</t>
  </si>
  <si>
    <t>Aterro com Material de Empréstimo</t>
  </si>
  <si>
    <t>311.02.03.010</t>
  </si>
  <si>
    <t>Colchão de Areia em Aterro</t>
  </si>
  <si>
    <t>311.02.03.011</t>
  </si>
  <si>
    <t>Rachão ( Fundação de Aterro )</t>
  </si>
  <si>
    <t>311.02.03.012</t>
  </si>
  <si>
    <t>Saibro ( Fundação de Aterro )</t>
  </si>
  <si>
    <t>311.02.03.013</t>
  </si>
  <si>
    <t>Moledo ( Fundação de Aterro )</t>
  </si>
  <si>
    <t>311.02.03.020</t>
  </si>
  <si>
    <t>Contenção Lateral</t>
  </si>
  <si>
    <t>311.03</t>
  </si>
  <si>
    <t>311.03.01</t>
  </si>
  <si>
    <t>SERVIÇOS INICIAIS</t>
  </si>
  <si>
    <t>311.03.01.001</t>
  </si>
  <si>
    <t>Demolição de Alvenaria</t>
  </si>
  <si>
    <t>311.03.01.002</t>
  </si>
  <si>
    <t>Demolição de Concreto Armado</t>
  </si>
  <si>
    <t>311.03.01.003</t>
  </si>
  <si>
    <t>Demolição de Concreto Simples</t>
  </si>
  <si>
    <t>311.03.01.005</t>
  </si>
  <si>
    <t>Remoção de Bueiro</t>
  </si>
  <si>
    <t>311.03.01.010</t>
  </si>
  <si>
    <t>Remoção de Material</t>
  </si>
  <si>
    <t>311.03.01.012</t>
  </si>
  <si>
    <t>Escavação Manual de Valas</t>
  </si>
  <si>
    <t>311.03.01.013</t>
  </si>
  <si>
    <t>Escavação Mecânica de Valas -  1ª Cat.</t>
  </si>
  <si>
    <t>311.03.01.014</t>
  </si>
  <si>
    <t>Escavação Mecânica de Valas -  2ª Cat.</t>
  </si>
  <si>
    <t>311.03.01.015</t>
  </si>
  <si>
    <t>Escavação Mecânica de Valas -  3ª Cat.</t>
  </si>
  <si>
    <t>311.03.01.016</t>
  </si>
  <si>
    <t>311.03.01.017</t>
  </si>
  <si>
    <t>311.03.01.020</t>
  </si>
  <si>
    <t>Reaterro sem Apiloamento</t>
  </si>
  <si>
    <t>311.03.01.021</t>
  </si>
  <si>
    <t>Reaterro com Apiloamento</t>
  </si>
  <si>
    <t>311.03.01.022</t>
  </si>
  <si>
    <t>311.03.01.023</t>
  </si>
  <si>
    <t>Aterro com Material de Jazida</t>
  </si>
  <si>
    <t>311.03.01.050</t>
  </si>
  <si>
    <t>Poço de Infiltração</t>
  </si>
  <si>
    <t>311.03.01.060</t>
  </si>
  <si>
    <t>Inspeção/Sondagem em galerias existentes</t>
  </si>
  <si>
    <t>311.03.02</t>
  </si>
  <si>
    <t>GALERIA DE ÁGUAS PLUVIAIS</t>
  </si>
  <si>
    <t>311.03.02.001</t>
  </si>
  <si>
    <t>311.03.02.002</t>
  </si>
  <si>
    <t>311.03.02.003</t>
  </si>
  <si>
    <t>311.03.02.004</t>
  </si>
  <si>
    <t>311.03.02.005</t>
  </si>
  <si>
    <t>311.03.02.006</t>
  </si>
  <si>
    <t>311.03.02.007</t>
  </si>
  <si>
    <t>311.03.02.008</t>
  </si>
  <si>
    <t>311.03.02.009</t>
  </si>
  <si>
    <t>311.03.02.011</t>
  </si>
  <si>
    <t>Corpo de BSTC ø 0,40 armado com Berço</t>
  </si>
  <si>
    <t>311.03.02.012</t>
  </si>
  <si>
    <t>Corpo de BSTC ø 0,60 armado com Berço</t>
  </si>
  <si>
    <t>311.03.02.013</t>
  </si>
  <si>
    <t>Corpo de BSTC ø 0,80 armado com Berço</t>
  </si>
  <si>
    <t>311.03.02.014</t>
  </si>
  <si>
    <t>Corpo de BSTC ø 1,00 armado com Berço</t>
  </si>
  <si>
    <t>311.03.02.015</t>
  </si>
  <si>
    <t>Corpo de BSTC ø 1,20 armado com Berço</t>
  </si>
  <si>
    <t>311.03.02.016</t>
  </si>
  <si>
    <t>Corpo de BSTC ø 1,50 armado com Berço</t>
  </si>
  <si>
    <t>311.03.02.017</t>
  </si>
  <si>
    <t>Corpo de BSTC ø 1,80 armado com Berço</t>
  </si>
  <si>
    <t>311.03.02.018</t>
  </si>
  <si>
    <t>Corpo de BSTC ø 2,00 armado com Berço</t>
  </si>
  <si>
    <t>311.03.02.019</t>
  </si>
  <si>
    <t>Corpo de BSTC ø 2,20 armado com Berço</t>
  </si>
  <si>
    <t>311.03.02.021</t>
  </si>
  <si>
    <t>Corpo de BSTC ø 0,40 armação simples sem Berço</t>
  </si>
  <si>
    <t>311.03.02.022</t>
  </si>
  <si>
    <t>Corpo de BSTC ø 0,40 armação simples com Berço</t>
  </si>
  <si>
    <t>311.03.02.023</t>
  </si>
  <si>
    <t>Corpo de BSTC ø 0,60 armação simples sem Berço</t>
  </si>
  <si>
    <t>311.03.02.024</t>
  </si>
  <si>
    <t>Corpo de BSTC ø 0,60 armação simples com Berço</t>
  </si>
  <si>
    <t>311.03.02.025</t>
  </si>
  <si>
    <t>Corpo de BSTC ø 0,80 armação simples sem Berço</t>
  </si>
  <si>
    <t>311.03.02.026</t>
  </si>
  <si>
    <t>Corpo de BSTC ø 0,80 armação simples com Berço</t>
  </si>
  <si>
    <t>311.03.02.027</t>
  </si>
  <si>
    <t>Corpo de BSTC ø 1,00 armação simples sem Berço</t>
  </si>
  <si>
    <t>311.03.02.028</t>
  </si>
  <si>
    <t>Corpo de BSTC ø 1,20 armação simples sem Berço</t>
  </si>
  <si>
    <t>311.03.02.029</t>
  </si>
  <si>
    <t>Corpo de BSTC ø 1,50 armação simples sem Berço</t>
  </si>
  <si>
    <t>311.03.02.031</t>
  </si>
  <si>
    <t>Corpo de BDTC ø 0,40 armado sem Berço</t>
  </si>
  <si>
    <t>311.03.02.032</t>
  </si>
  <si>
    <t>Corpo de BDTC ø 0,60 armado sem Berço</t>
  </si>
  <si>
    <t>311.03.02.033</t>
  </si>
  <si>
    <t>Corpo de BDTC ø 0,80 armado sem Berço</t>
  </si>
  <si>
    <t>311.03.02.034</t>
  </si>
  <si>
    <t>Corpo de BDTC ø 1,00 armado sem Berço</t>
  </si>
  <si>
    <t>311.03.02.035</t>
  </si>
  <si>
    <t>Corpo de BDTC ø 1,20 armado sem Berço</t>
  </si>
  <si>
    <t>311.03.02.036</t>
  </si>
  <si>
    <t>Corpo de BDTC ø 1,50 armado sem Berço</t>
  </si>
  <si>
    <t>311.03.02.037</t>
  </si>
  <si>
    <t>Corpo de BDTC ø 1,80 armado sem Berço</t>
  </si>
  <si>
    <t>311.03.02.038</t>
  </si>
  <si>
    <t>Corpo de BDTC ø 2,00 armado sem Berço</t>
  </si>
  <si>
    <t>311.03.02.039</t>
  </si>
  <si>
    <t>Corpo de BDTC ø 2,20 armado sem Berço</t>
  </si>
  <si>
    <t>311.03.02.041</t>
  </si>
  <si>
    <t>Corpo de BDTC ø 0,40 armado com Berço</t>
  </si>
  <si>
    <t>311.03.02.042</t>
  </si>
  <si>
    <t>Corpo de BDTC ø 0,60 armado com Berço</t>
  </si>
  <si>
    <t>311.03.02.043</t>
  </si>
  <si>
    <t>Corpo de BDTC ø 0,80 armado com Berço</t>
  </si>
  <si>
    <t>311.03.02.044</t>
  </si>
  <si>
    <t>Corpo de BDTC ø 1,00 armado com Berço</t>
  </si>
  <si>
    <t>311.03.02.045</t>
  </si>
  <si>
    <t>PLANILHA DE SERVIÇOS - PAVIMENTAÇÃO - QUADRO RESUMO</t>
  </si>
  <si>
    <t>PARANÁ URBANO</t>
  </si>
  <si>
    <t>Corpo de BSTC ø 0,80 sem Berço</t>
  </si>
  <si>
    <t>Corpo de BSTC ø 1,00 sem Berço</t>
  </si>
  <si>
    <t>Corpo de BSTC ø 1,20 sem Berço</t>
  </si>
  <si>
    <t>Corpo de BSTC ø 1,50 sem Berço</t>
  </si>
  <si>
    <t>Corpo de BSTC o 1,80 sem Berço</t>
  </si>
  <si>
    <t>Corpo de BSTC ø 2,00 sem Berço</t>
  </si>
  <si>
    <t>Corpo de BSTC ø 2,20 sem Berço</t>
  </si>
  <si>
    <t>Relocação de cerca tipo alambrado</t>
  </si>
  <si>
    <t>Alambrado tela (solda eletrostática) de AG. 14#2,5, mourão de CA, h=1,8 + 0,50 m, com baldrame e 5 fios de arame farpado</t>
  </si>
  <si>
    <t>Calçada em Lajota Sextavada, inclusive fincadinha de tijolo rebocado</t>
  </si>
  <si>
    <t>Placa de Regulamentação - Losango</t>
  </si>
  <si>
    <t xml:space="preserve">LOTE Nº </t>
  </si>
  <si>
    <t>01</t>
  </si>
  <si>
    <t>PLANILHA DE SERVIÇOS - PAVIMENTAÇÃO</t>
  </si>
  <si>
    <t>Calçada em Paver - h= 6,0 cm</t>
  </si>
  <si>
    <t>Calçada em Paver - h= 4,0 cm</t>
  </si>
  <si>
    <t>Calçada em Paver h=4,0cm</t>
  </si>
  <si>
    <t>Calçada em Paver h=6,0cm</t>
  </si>
  <si>
    <t>PAVIMENTAÇÃO DE VIAS URBANAS</t>
  </si>
  <si>
    <t>Boca de Lobo Simples - Alvenaria H até 1,20m</t>
  </si>
  <si>
    <t>Boca de Lobo Simples - Alvenaria H até 1,50m</t>
  </si>
  <si>
    <t>Boca de Lobo Simples - Alvenaria H até 2,00m</t>
  </si>
  <si>
    <t>00</t>
  </si>
  <si>
    <t>CÉU AZUL</t>
  </si>
  <si>
    <t>VIAS URBANAS DE CÉU AZUL</t>
  </si>
  <si>
    <t>RUA SÃO SALVADOR (ENTRE RUA MOISÉS VISSOTO E RUA BARÃO DO RIO BRANCO)</t>
  </si>
  <si>
    <t>RUA BELO HORIZONTE (ENTRE RUA MOISÉS VISSOTO E RUA BARÃO DO RIO BRANCO)</t>
  </si>
  <si>
    <t>Rampa p/ deficiente</t>
  </si>
  <si>
    <t>Piso Podotátil Alerta</t>
  </si>
  <si>
    <t>Piso Podotátil Direcional</t>
  </si>
  <si>
    <t>RUA BARÃO DO RIO BRANCO (ENTRE RUA PROJETADA Y E RUA BELO HORIZONTE)</t>
  </si>
  <si>
    <t>RUA PROJETADA  Y (ENTRE RUA DOS IMIGRANTES E RUA BARÃO DO RIO BRANCO)</t>
  </si>
  <si>
    <t>RUA DOS IMIGRANTES (ENTRE RUA PROF DANIEL MURARO E RUA IRMÃ CARMELITA DE JESUS, ENTRE RUA NITEROI E RUA BELO HORIZONTE)</t>
  </si>
  <si>
    <t>RUA NITERÓI (ENTRE RUA MOISÉS VISSOTO E RUA DOS IMIGRANTES)</t>
  </si>
  <si>
    <t>RUA IRMÃ CARMELITA M C DE JESUS (ENTRE RUA MOISÉS VISSOTO E RUA DOS IMIGRANTES)</t>
  </si>
  <si>
    <t>47</t>
  </si>
  <si>
    <t>Eng.ª Civil Thaís Campagnolo de Melo</t>
  </si>
  <si>
    <t>CREA-PR 136266/D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</si>
</sst>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0%"/>
  </numFmts>
  <fonts count="22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9">
    <xf numFmtId="0" fontId="0" fillId="0" borderId="0" xfId="0"/>
    <xf numFmtId="10" fontId="4" fillId="0" borderId="1" xfId="3" applyNumberFormat="1" applyFont="1" applyFill="1" applyBorder="1" applyProtection="1"/>
    <xf numFmtId="10" fontId="5" fillId="0" borderId="2" xfId="3" applyNumberFormat="1" applyFont="1" applyFill="1" applyBorder="1" applyProtection="1"/>
    <xf numFmtId="9" fontId="2" fillId="0" borderId="0" xfId="3" applyFont="1" applyFill="1" applyProtection="1">
      <protection locked="0"/>
    </xf>
    <xf numFmtId="9" fontId="5" fillId="0" borderId="3" xfId="3" applyFont="1" applyFill="1" applyBorder="1" applyProtection="1"/>
    <xf numFmtId="10" fontId="5" fillId="0" borderId="4" xfId="3" applyNumberFormat="1" applyFont="1" applyFill="1" applyBorder="1" applyProtection="1"/>
    <xf numFmtId="9" fontId="19" fillId="0" borderId="5" xfId="3" applyFont="1" applyFill="1" applyBorder="1" applyProtection="1"/>
    <xf numFmtId="10" fontId="19" fillId="0" borderId="6" xfId="3" applyNumberFormat="1" applyFont="1" applyFill="1" applyBorder="1" applyProtection="1"/>
    <xf numFmtId="9" fontId="19" fillId="0" borderId="7" xfId="3" applyFont="1" applyFill="1" applyBorder="1" applyProtection="1"/>
    <xf numFmtId="0" fontId="9" fillId="0" borderId="0" xfId="1" applyFont="1" applyFill="1" applyBorder="1" applyAlignment="1" applyProtection="1">
      <alignment horizontal="centerContinuous" vertical="center"/>
    </xf>
    <xf numFmtId="0" fontId="3" fillId="0" borderId="0" xfId="1" applyFont="1" applyFill="1" applyBorder="1" applyAlignment="1" applyProtection="1">
      <alignment horizontal="centerContinuous" vertical="center"/>
    </xf>
    <xf numFmtId="0" fontId="3" fillId="0" borderId="0" xfId="1" applyFont="1" applyFill="1" applyBorder="1" applyAlignment="1" applyProtection="1">
      <alignment horizontal="centerContinuous" vertical="center" wrapText="1"/>
    </xf>
    <xf numFmtId="0" fontId="2" fillId="0" borderId="0" xfId="1" applyFill="1" applyBorder="1" applyAlignment="1" applyProtection="1">
      <alignment horizontal="centerContinuous"/>
      <protection locked="0"/>
    </xf>
    <xf numFmtId="0" fontId="2" fillId="0" borderId="0" xfId="1" applyFill="1" applyAlignment="1" applyProtection="1">
      <alignment horizontal="centerContinuous"/>
      <protection locked="0"/>
    </xf>
    <xf numFmtId="0" fontId="2" fillId="0" borderId="0" xfId="1" applyFill="1" applyAlignment="1" applyProtection="1">
      <alignment horizontal="centerContinuous"/>
    </xf>
    <xf numFmtId="0" fontId="2" fillId="0" borderId="0" xfId="1" applyFill="1" applyProtection="1"/>
    <xf numFmtId="0" fontId="2" fillId="2" borderId="0" xfId="1" applyFill="1" applyProtection="1"/>
    <xf numFmtId="0" fontId="2" fillId="0" borderId="0" xfId="1" applyFill="1" applyProtection="1">
      <protection locked="0"/>
    </xf>
    <xf numFmtId="0" fontId="2" fillId="0" borderId="0" xfId="1" applyFill="1"/>
    <xf numFmtId="0" fontId="2" fillId="0" borderId="0" xfId="1" applyFill="1" applyAlignment="1">
      <alignment horizontal="left" vertical="center"/>
    </xf>
    <xf numFmtId="0" fontId="2" fillId="2" borderId="0" xfId="1" applyFill="1"/>
    <xf numFmtId="0" fontId="2" fillId="0" borderId="0" xfId="1" applyFill="1" applyAlignment="1">
      <alignment horizontal="right" vertical="center"/>
    </xf>
    <xf numFmtId="0" fontId="10" fillId="0" borderId="8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</xf>
    <xf numFmtId="0" fontId="2" fillId="0" borderId="0" xfId="1" applyFill="1" applyAlignment="1" applyProtection="1">
      <alignment horizontal="left" vertical="center"/>
    </xf>
    <xf numFmtId="0" fontId="2" fillId="0" borderId="0" xfId="1" applyFill="1" applyAlignment="1" applyProtection="1">
      <alignment horizontal="left" vertical="center"/>
      <protection locked="0"/>
    </xf>
    <xf numFmtId="0" fontId="10" fillId="0" borderId="10" xfId="1" applyFont="1" applyFill="1" applyBorder="1" applyAlignment="1" applyProtection="1">
      <alignment horizontal="left" vertical="center"/>
    </xf>
    <xf numFmtId="0" fontId="11" fillId="0" borderId="11" xfId="1" applyFont="1" applyFill="1" applyBorder="1" applyAlignment="1" applyProtection="1">
      <alignment horizontal="left" wrapText="1"/>
    </xf>
    <xf numFmtId="0" fontId="11" fillId="0" borderId="12" xfId="1" applyFont="1" applyFill="1" applyBorder="1" applyAlignment="1" applyProtection="1">
      <alignment horizontal="centerContinuous" wrapText="1"/>
    </xf>
    <xf numFmtId="0" fontId="10" fillId="0" borderId="13" xfId="1" applyFont="1" applyFill="1" applyBorder="1" applyAlignment="1" applyProtection="1">
      <alignment horizontal="center"/>
    </xf>
    <xf numFmtId="0" fontId="10" fillId="0" borderId="12" xfId="1" applyFont="1" applyFill="1" applyBorder="1" applyAlignment="1" applyProtection="1">
      <alignment horizontal="center" wrapText="1"/>
      <protection locked="0"/>
    </xf>
    <xf numFmtId="0" fontId="10" fillId="0" borderId="14" xfId="1" applyFont="1" applyFill="1" applyBorder="1" applyAlignment="1" applyProtection="1">
      <alignment horizontal="centerContinuous" vertical="center"/>
      <protection locked="0"/>
    </xf>
    <xf numFmtId="0" fontId="10" fillId="0" borderId="15" xfId="1" applyFont="1" applyFill="1" applyBorder="1" applyAlignment="1" applyProtection="1">
      <alignment horizontal="centerContinuous" vertical="center"/>
    </xf>
    <xf numFmtId="0" fontId="10" fillId="0" borderId="16" xfId="1" applyFont="1" applyFill="1" applyBorder="1" applyAlignment="1" applyProtection="1">
      <alignment horizontal="centerContinuous" vertical="center"/>
    </xf>
    <xf numFmtId="0" fontId="4" fillId="0" borderId="0" xfId="1" applyFont="1" applyFill="1" applyProtection="1"/>
    <xf numFmtId="0" fontId="4" fillId="2" borderId="0" xfId="1" applyFont="1" applyFill="1" applyProtection="1"/>
    <xf numFmtId="0" fontId="13" fillId="0" borderId="17" xfId="1" applyFont="1" applyFill="1" applyBorder="1" applyAlignment="1">
      <alignment horizontal="centerContinuous"/>
    </xf>
    <xf numFmtId="0" fontId="13" fillId="0" borderId="18" xfId="1" applyFont="1" applyFill="1" applyBorder="1" applyAlignment="1">
      <alignment horizontal="centerContinuous"/>
    </xf>
    <xf numFmtId="0" fontId="3" fillId="0" borderId="19" xfId="1" applyFont="1" applyFill="1" applyBorder="1" applyAlignment="1" applyProtection="1">
      <alignment horizontal="left" vertical="center" wrapText="1"/>
    </xf>
    <xf numFmtId="0" fontId="3" fillId="0" borderId="20" xfId="1" applyFont="1" applyFill="1" applyBorder="1" applyAlignment="1" applyProtection="1">
      <alignment horizontal="centerContinuous" vertical="center" wrapText="1"/>
    </xf>
    <xf numFmtId="0" fontId="10" fillId="0" borderId="21" xfId="1" applyFont="1" applyFill="1" applyBorder="1" applyAlignment="1" applyProtection="1">
      <alignment horizontal="center" vertical="center" wrapText="1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22" xfId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>
      <alignment horizontal="center" wrapText="1"/>
    </xf>
    <xf numFmtId="0" fontId="13" fillId="0" borderId="23" xfId="1" applyFont="1" applyFill="1" applyBorder="1" applyAlignment="1">
      <alignment horizontal="center"/>
    </xf>
    <xf numFmtId="1" fontId="10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centerContinuous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Alignment="1" applyProtection="1">
      <alignment horizontal="center"/>
    </xf>
    <xf numFmtId="49" fontId="4" fillId="0" borderId="24" xfId="1" applyNumberFormat="1" applyFont="1" applyFill="1" applyBorder="1" applyAlignment="1" applyProtection="1">
      <alignment horizontal="center" vertical="center" wrapText="1"/>
    </xf>
    <xf numFmtId="4" fontId="10" fillId="0" borderId="24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24" xfId="1" applyNumberFormat="1" applyFont="1" applyFill="1" applyBorder="1" applyAlignment="1" applyProtection="1">
      <alignment horizontal="right" vertical="center" wrapText="1"/>
    </xf>
    <xf numFmtId="4" fontId="4" fillId="2" borderId="0" xfId="1" applyNumberFormat="1" applyFont="1" applyFill="1" applyProtection="1"/>
    <xf numFmtId="0" fontId="4" fillId="2" borderId="23" xfId="1" applyFont="1" applyFill="1" applyBorder="1" applyAlignment="1" applyProtection="1">
      <alignment horizontal="center" vertical="center"/>
    </xf>
    <xf numFmtId="4" fontId="4" fillId="2" borderId="23" xfId="1" applyNumberFormat="1" applyFont="1" applyFill="1" applyBorder="1" applyAlignment="1" applyProtection="1">
      <alignment horizontal="right" vertical="center"/>
      <protection locked="0"/>
    </xf>
    <xf numFmtId="4" fontId="4" fillId="2" borderId="17" xfId="1" applyNumberFormat="1" applyFont="1" applyFill="1" applyBorder="1" applyAlignment="1" applyProtection="1">
      <alignment horizontal="right" vertical="center"/>
    </xf>
    <xf numFmtId="0" fontId="13" fillId="2" borderId="0" xfId="1" applyFont="1" applyFill="1" applyAlignment="1" applyProtection="1">
      <alignment horizontal="center"/>
    </xf>
    <xf numFmtId="0" fontId="4" fillId="0" borderId="23" xfId="1" applyFont="1" applyFill="1" applyBorder="1" applyAlignment="1" applyProtection="1">
      <alignment horizontal="center" vertical="center"/>
    </xf>
    <xf numFmtId="4" fontId="4" fillId="0" borderId="23" xfId="1" applyNumberFormat="1" applyFont="1" applyFill="1" applyBorder="1" applyAlignment="1" applyProtection="1">
      <alignment horizontal="right" vertical="center"/>
      <protection locked="0"/>
    </xf>
    <xf numFmtId="4" fontId="4" fillId="0" borderId="17" xfId="1" applyNumberFormat="1" applyFont="1" applyFill="1" applyBorder="1" applyAlignment="1" applyProtection="1">
      <alignment horizontal="right" vertical="center"/>
    </xf>
    <xf numFmtId="0" fontId="4" fillId="2" borderId="0" xfId="1" applyFont="1" applyFill="1" applyAlignment="1" applyProtection="1">
      <alignment horizontal="left"/>
    </xf>
    <xf numFmtId="4" fontId="4" fillId="2" borderId="0" xfId="1" applyNumberFormat="1" applyFont="1" applyFill="1" applyBorder="1" applyAlignment="1" applyProtection="1">
      <alignment horizontal="right"/>
    </xf>
    <xf numFmtId="0" fontId="4" fillId="2" borderId="25" xfId="1" applyFont="1" applyFill="1" applyBorder="1" applyAlignment="1" applyProtection="1">
      <alignment horizontal="center" vertical="center"/>
    </xf>
    <xf numFmtId="4" fontId="4" fillId="2" borderId="26" xfId="1" applyNumberFormat="1" applyFont="1" applyFill="1" applyBorder="1" applyAlignment="1" applyProtection="1">
      <alignment horizontal="right" vertical="center"/>
      <protection locked="0"/>
    </xf>
    <xf numFmtId="4" fontId="4" fillId="2" borderId="27" xfId="1" applyNumberFormat="1" applyFont="1" applyFill="1" applyBorder="1" applyAlignment="1" applyProtection="1">
      <alignment horizontal="right" vertical="center"/>
    </xf>
    <xf numFmtId="4" fontId="4" fillId="2" borderId="25" xfId="1" applyNumberFormat="1" applyFont="1" applyFill="1" applyBorder="1" applyAlignment="1" applyProtection="1">
      <alignment horizontal="right" vertical="center"/>
      <protection locked="0"/>
    </xf>
    <xf numFmtId="2" fontId="2" fillId="2" borderId="0" xfId="1" applyNumberFormat="1" applyFill="1" applyProtection="1"/>
    <xf numFmtId="4" fontId="2" fillId="2" borderId="0" xfId="1" applyNumberFormat="1" applyFill="1" applyBorder="1" applyAlignment="1" applyProtection="1">
      <alignment horizontal="right"/>
    </xf>
    <xf numFmtId="0" fontId="2" fillId="2" borderId="0" xfId="1" applyFill="1" applyAlignment="1" applyProtection="1">
      <alignment horizontal="left"/>
    </xf>
    <xf numFmtId="2" fontId="4" fillId="2" borderId="0" xfId="1" applyNumberFormat="1" applyFont="1" applyFill="1" applyProtection="1"/>
    <xf numFmtId="4" fontId="2" fillId="0" borderId="0" xfId="1" applyNumberFormat="1" applyFill="1"/>
    <xf numFmtId="0" fontId="4" fillId="0" borderId="15" xfId="2" quotePrefix="1" applyFont="1" applyFill="1" applyBorder="1" applyAlignment="1" applyProtection="1">
      <alignment horizontal="left" indent="3"/>
    </xf>
    <xf numFmtId="0" fontId="9" fillId="0" borderId="15" xfId="2" applyFont="1" applyFill="1" applyBorder="1" applyAlignment="1" applyProtection="1">
      <alignment horizontal="centerContinuous"/>
    </xf>
    <xf numFmtId="0" fontId="4" fillId="0" borderId="15" xfId="2" quotePrefix="1" applyFont="1" applyFill="1" applyBorder="1" applyAlignment="1" applyProtection="1">
      <alignment horizontal="left"/>
    </xf>
    <xf numFmtId="0" fontId="2" fillId="0" borderId="15" xfId="2" applyFill="1" applyBorder="1" applyProtection="1"/>
    <xf numFmtId="0" fontId="2" fillId="0" borderId="16" xfId="2" applyFill="1" applyBorder="1" applyProtection="1"/>
    <xf numFmtId="0" fontId="2" fillId="0" borderId="0" xfId="2" applyFill="1" applyProtection="1">
      <protection locked="0"/>
    </xf>
    <xf numFmtId="0" fontId="10" fillId="0" borderId="28" xfId="2" applyFont="1" applyFill="1" applyBorder="1" applyAlignment="1" applyProtection="1">
      <alignment horizontal="left"/>
    </xf>
    <xf numFmtId="0" fontId="3" fillId="0" borderId="29" xfId="2" applyFont="1" applyFill="1" applyBorder="1" applyAlignment="1" applyProtection="1">
      <alignment horizontal="left"/>
    </xf>
    <xf numFmtId="0" fontId="3" fillId="0" borderId="30" xfId="2" applyFont="1" applyFill="1" applyBorder="1" applyAlignment="1" applyProtection="1">
      <alignment horizontal="left"/>
    </xf>
    <xf numFmtId="49" fontId="3" fillId="0" borderId="18" xfId="2" applyNumberFormat="1" applyFont="1" applyFill="1" applyBorder="1" applyAlignment="1" applyProtection="1">
      <alignment horizontal="center"/>
    </xf>
    <xf numFmtId="0" fontId="2" fillId="0" borderId="29" xfId="2" applyFill="1" applyBorder="1" applyProtection="1"/>
    <xf numFmtId="0" fontId="2" fillId="0" borderId="17" xfId="2" applyFill="1" applyBorder="1" applyProtection="1"/>
    <xf numFmtId="10" fontId="4" fillId="0" borderId="31" xfId="3" applyNumberFormat="1" applyFont="1" applyFill="1" applyBorder="1" applyProtection="1"/>
    <xf numFmtId="0" fontId="3" fillId="0" borderId="29" xfId="2" applyFont="1" applyFill="1" applyBorder="1" applyProtection="1"/>
    <xf numFmtId="0" fontId="10" fillId="0" borderId="32" xfId="2" applyFont="1" applyFill="1" applyBorder="1" applyAlignment="1" applyProtection="1">
      <alignment horizontal="left"/>
    </xf>
    <xf numFmtId="0" fontId="3" fillId="0" borderId="33" xfId="2" applyFont="1" applyFill="1" applyBorder="1" applyProtection="1"/>
    <xf numFmtId="0" fontId="3" fillId="0" borderId="33" xfId="2" applyFont="1" applyFill="1" applyBorder="1" applyAlignment="1" applyProtection="1">
      <alignment horizontal="left"/>
    </xf>
    <xf numFmtId="49" fontId="3" fillId="0" borderId="33" xfId="2" applyNumberFormat="1" applyFont="1" applyFill="1" applyBorder="1" applyAlignment="1" applyProtection="1">
      <alignment horizontal="center"/>
    </xf>
    <xf numFmtId="0" fontId="2" fillId="0" borderId="33" xfId="2" applyFill="1" applyBorder="1" applyProtection="1"/>
    <xf numFmtId="0" fontId="7" fillId="0" borderId="34" xfId="2" applyFont="1" applyFill="1" applyBorder="1" applyAlignment="1" applyProtection="1">
      <alignment horizontal="centerContinuous"/>
    </xf>
    <xf numFmtId="0" fontId="8" fillId="0" borderId="0" xfId="2" applyFont="1" applyFill="1" applyBorder="1" applyAlignment="1" applyProtection="1">
      <alignment horizontal="centerContinuous"/>
    </xf>
    <xf numFmtId="0" fontId="8" fillId="0" borderId="35" xfId="2" applyFont="1" applyFill="1" applyBorder="1" applyAlignment="1" applyProtection="1">
      <alignment horizontal="centerContinuous"/>
    </xf>
    <xf numFmtId="0" fontId="15" fillId="0" borderId="36" xfId="2" applyFont="1" applyFill="1" applyBorder="1" applyAlignment="1" applyProtection="1">
      <alignment horizontal="center"/>
    </xf>
    <xf numFmtId="0" fontId="15" fillId="0" borderId="27" xfId="2" applyFont="1" applyFill="1" applyBorder="1" applyAlignment="1" applyProtection="1">
      <alignment horizontal="centerContinuous"/>
    </xf>
    <xf numFmtId="0" fontId="16" fillId="0" borderId="26" xfId="2" applyFont="1" applyFill="1" applyBorder="1" applyAlignment="1" applyProtection="1">
      <alignment textRotation="180"/>
    </xf>
    <xf numFmtId="0" fontId="15" fillId="0" borderId="17" xfId="2" applyFont="1" applyFill="1" applyBorder="1" applyAlignment="1" applyProtection="1">
      <alignment horizontal="centerContinuous"/>
    </xf>
    <xf numFmtId="0" fontId="15" fillId="0" borderId="29" xfId="2" applyFont="1" applyFill="1" applyBorder="1" applyAlignment="1" applyProtection="1">
      <alignment horizontal="centerContinuous"/>
    </xf>
    <xf numFmtId="0" fontId="15" fillId="0" borderId="18" xfId="2" applyFont="1" applyFill="1" applyBorder="1" applyAlignment="1" applyProtection="1">
      <alignment horizontal="centerContinuous"/>
    </xf>
    <xf numFmtId="0" fontId="15" fillId="0" borderId="26" xfId="2" applyFont="1" applyFill="1" applyBorder="1" applyAlignment="1" applyProtection="1">
      <alignment horizontal="center"/>
    </xf>
    <xf numFmtId="0" fontId="15" fillId="0" borderId="37" xfId="2" applyFont="1" applyFill="1" applyBorder="1" applyAlignment="1" applyProtection="1">
      <alignment horizontal="center"/>
    </xf>
    <xf numFmtId="0" fontId="15" fillId="0" borderId="38" xfId="2" applyFont="1" applyFill="1" applyBorder="1" applyAlignment="1" applyProtection="1">
      <alignment horizontal="center"/>
    </xf>
    <xf numFmtId="0" fontId="15" fillId="0" borderId="39" xfId="2" applyFont="1" applyFill="1" applyBorder="1" applyProtection="1"/>
    <xf numFmtId="0" fontId="16" fillId="0" borderId="39" xfId="2" applyFont="1" applyFill="1" applyBorder="1" applyAlignment="1" applyProtection="1">
      <alignment textRotation="180"/>
    </xf>
    <xf numFmtId="0" fontId="15" fillId="0" borderId="40" xfId="2" applyFont="1" applyFill="1" applyBorder="1" applyAlignment="1" applyProtection="1">
      <alignment horizontal="center"/>
    </xf>
    <xf numFmtId="0" fontId="15" fillId="0" borderId="41" xfId="2" applyFont="1" applyFill="1" applyBorder="1" applyAlignment="1" applyProtection="1">
      <alignment horizontal="center"/>
    </xf>
    <xf numFmtId="0" fontId="15" fillId="0" borderId="42" xfId="2" applyFont="1" applyFill="1" applyBorder="1" applyAlignment="1" applyProtection="1">
      <alignment horizontal="center"/>
    </xf>
    <xf numFmtId="0" fontId="17" fillId="0" borderId="43" xfId="2" applyFont="1" applyFill="1" applyBorder="1" applyAlignment="1" applyProtection="1">
      <alignment horizontal="center"/>
    </xf>
    <xf numFmtId="0" fontId="17" fillId="0" borderId="44" xfId="2" applyFont="1" applyFill="1" applyBorder="1" applyProtection="1"/>
    <xf numFmtId="0" fontId="20" fillId="0" borderId="23" xfId="2" applyFont="1" applyFill="1" applyBorder="1" applyProtection="1"/>
    <xf numFmtId="0" fontId="17" fillId="0" borderId="45" xfId="2" applyFont="1" applyFill="1" applyBorder="1" applyAlignment="1" applyProtection="1">
      <alignment horizontal="center"/>
    </xf>
    <xf numFmtId="0" fontId="17" fillId="0" borderId="46" xfId="2" applyFont="1" applyFill="1" applyBorder="1" applyAlignment="1" applyProtection="1">
      <alignment horizontal="center"/>
    </xf>
    <xf numFmtId="40" fontId="17" fillId="0" borderId="46" xfId="2" applyNumberFormat="1" applyFont="1" applyFill="1" applyBorder="1" applyAlignment="1" applyProtection="1">
      <alignment horizontal="right"/>
      <protection locked="0"/>
    </xf>
    <xf numFmtId="2" fontId="17" fillId="0" borderId="4" xfId="2" applyNumberFormat="1" applyFont="1" applyFill="1" applyBorder="1" applyProtection="1"/>
    <xf numFmtId="0" fontId="17" fillId="0" borderId="23" xfId="2" applyFont="1" applyFill="1" applyBorder="1" applyAlignment="1" applyProtection="1">
      <alignment horizontal="center"/>
    </xf>
    <xf numFmtId="0" fontId="17" fillId="0" borderId="18" xfId="2" applyFont="1" applyFill="1" applyBorder="1" applyAlignment="1" applyProtection="1">
      <alignment horizontal="center"/>
    </xf>
    <xf numFmtId="0" fontId="18" fillId="0" borderId="23" xfId="2" applyFont="1" applyFill="1" applyBorder="1" applyProtection="1"/>
    <xf numFmtId="0" fontId="17" fillId="0" borderId="47" xfId="2" applyFont="1" applyFill="1" applyBorder="1" applyAlignment="1" applyProtection="1">
      <alignment horizontal="center"/>
    </xf>
    <xf numFmtId="0" fontId="2" fillId="0" borderId="48" xfId="2" applyFill="1" applyBorder="1" applyProtection="1"/>
    <xf numFmtId="0" fontId="2" fillId="0" borderId="49" xfId="2" applyFill="1" applyBorder="1" applyProtection="1"/>
    <xf numFmtId="0" fontId="1" fillId="0" borderId="49" xfId="2" applyFont="1" applyFill="1" applyBorder="1" applyProtection="1"/>
    <xf numFmtId="40" fontId="1" fillId="0" borderId="49" xfId="2" applyNumberFormat="1" applyFont="1" applyFill="1" applyBorder="1" applyProtection="1"/>
    <xf numFmtId="0" fontId="1" fillId="0" borderId="50" xfId="2" applyFont="1" applyFill="1" applyBorder="1" applyProtection="1"/>
    <xf numFmtId="0" fontId="2" fillId="0" borderId="51" xfId="2" applyFill="1" applyBorder="1" applyProtection="1"/>
    <xf numFmtId="0" fontId="10" fillId="0" borderId="52" xfId="2" applyFont="1" applyFill="1" applyBorder="1" applyAlignment="1" applyProtection="1">
      <alignment horizontal="centerContinuous"/>
    </xf>
    <xf numFmtId="0" fontId="2" fillId="0" borderId="52" xfId="2" applyFill="1" applyBorder="1" applyAlignment="1" applyProtection="1">
      <alignment horizontal="centerContinuous"/>
    </xf>
    <xf numFmtId="0" fontId="1" fillId="0" borderId="52" xfId="2" applyFont="1" applyFill="1" applyBorder="1" applyProtection="1"/>
    <xf numFmtId="40" fontId="19" fillId="0" borderId="6" xfId="2" applyNumberFormat="1" applyFont="1" applyFill="1" applyBorder="1" applyProtection="1"/>
    <xf numFmtId="0" fontId="19" fillId="0" borderId="53" xfId="2" applyFont="1" applyFill="1" applyBorder="1" applyProtection="1"/>
    <xf numFmtId="0" fontId="7" fillId="0" borderId="54" xfId="2" applyFont="1" applyFill="1" applyBorder="1" applyAlignment="1" applyProtection="1">
      <alignment horizontal="centerContinuous"/>
    </xf>
    <xf numFmtId="0" fontId="8" fillId="0" borderId="55" xfId="2" applyFont="1" applyFill="1" applyBorder="1" applyAlignment="1" applyProtection="1">
      <alignment horizontal="centerContinuous"/>
    </xf>
    <xf numFmtId="0" fontId="5" fillId="0" borderId="55" xfId="2" applyFont="1" applyFill="1" applyBorder="1" applyAlignment="1" applyProtection="1">
      <alignment horizontal="centerContinuous"/>
    </xf>
    <xf numFmtId="0" fontId="5" fillId="0" borderId="56" xfId="2" applyFont="1" applyFill="1" applyBorder="1" applyAlignment="1" applyProtection="1">
      <alignment horizontal="centerContinuous"/>
    </xf>
    <xf numFmtId="0" fontId="4" fillId="0" borderId="38" xfId="2" applyFont="1" applyFill="1" applyBorder="1" applyAlignment="1" applyProtection="1">
      <alignment horizontal="center"/>
    </xf>
    <xf numFmtId="0" fontId="4" fillId="0" borderId="57" xfId="2" applyFont="1" applyFill="1" applyBorder="1" applyAlignment="1" applyProtection="1">
      <alignment horizontal="center"/>
    </xf>
    <xf numFmtId="0" fontId="5" fillId="0" borderId="57" xfId="2" applyFont="1" applyFill="1" applyBorder="1" applyAlignment="1" applyProtection="1">
      <alignment horizontal="centerContinuous"/>
    </xf>
    <xf numFmtId="0" fontId="5" fillId="0" borderId="58" xfId="2" applyFont="1" applyFill="1" applyBorder="1" applyAlignment="1" applyProtection="1">
      <alignment horizontal="center"/>
    </xf>
    <xf numFmtId="0" fontId="5" fillId="0" borderId="5" xfId="2" applyFont="1" applyFill="1" applyBorder="1" applyAlignment="1" applyProtection="1">
      <alignment horizontal="center"/>
    </xf>
    <xf numFmtId="0" fontId="4" fillId="0" borderId="59" xfId="2" applyFont="1" applyFill="1" applyBorder="1" applyAlignment="1" applyProtection="1">
      <alignment horizontal="center"/>
    </xf>
    <xf numFmtId="0" fontId="4" fillId="0" borderId="60" xfId="2" applyFont="1" applyFill="1" applyBorder="1" applyAlignment="1" applyProtection="1">
      <alignment horizontal="center"/>
    </xf>
    <xf numFmtId="0" fontId="5" fillId="0" borderId="60" xfId="2" applyFont="1" applyFill="1" applyBorder="1" applyAlignment="1" applyProtection="1">
      <alignment horizontal="center"/>
    </xf>
    <xf numFmtId="0" fontId="5" fillId="0" borderId="46" xfId="2" applyFont="1" applyFill="1" applyBorder="1" applyAlignment="1" applyProtection="1">
      <alignment horizontal="center"/>
    </xf>
    <xf numFmtId="0" fontId="5" fillId="0" borderId="4" xfId="2" applyFont="1" applyFill="1" applyBorder="1" applyAlignment="1" applyProtection="1">
      <alignment horizontal="center"/>
    </xf>
    <xf numFmtId="0" fontId="5" fillId="0" borderId="47" xfId="2" applyFont="1" applyFill="1" applyBorder="1" applyAlignment="1" applyProtection="1">
      <alignment horizontal="center"/>
    </xf>
    <xf numFmtId="0" fontId="5" fillId="0" borderId="23" xfId="2" applyFont="1" applyFill="1" applyBorder="1" applyProtection="1"/>
    <xf numFmtId="40" fontId="5" fillId="0" borderId="23" xfId="2" applyNumberFormat="1" applyFont="1" applyFill="1" applyBorder="1" applyProtection="1"/>
    <xf numFmtId="40" fontId="2" fillId="0" borderId="0" xfId="2" applyNumberFormat="1" applyFill="1" applyProtection="1">
      <protection locked="0"/>
    </xf>
    <xf numFmtId="0" fontId="5" fillId="0" borderId="36" xfId="2" applyFont="1" applyFill="1" applyBorder="1" applyAlignment="1" applyProtection="1">
      <alignment horizontal="center"/>
    </xf>
    <xf numFmtId="0" fontId="5" fillId="0" borderId="26" xfId="2" applyFont="1" applyFill="1" applyBorder="1" applyProtection="1"/>
    <xf numFmtId="40" fontId="5" fillId="0" borderId="26" xfId="2" applyNumberFormat="1" applyFont="1" applyFill="1" applyBorder="1" applyProtection="1"/>
    <xf numFmtId="0" fontId="5" fillId="0" borderId="61" xfId="2" applyFont="1" applyFill="1" applyBorder="1" applyAlignment="1" applyProtection="1">
      <alignment horizontal="center"/>
    </xf>
    <xf numFmtId="0" fontId="5" fillId="0" borderId="29" xfId="2" applyFont="1" applyFill="1" applyBorder="1" applyProtection="1"/>
    <xf numFmtId="40" fontId="5" fillId="0" borderId="29" xfId="2" applyNumberFormat="1" applyFont="1" applyFill="1" applyBorder="1" applyProtection="1"/>
    <xf numFmtId="0" fontId="5" fillId="0" borderId="62" xfId="2" applyFont="1" applyFill="1" applyBorder="1" applyProtection="1"/>
    <xf numFmtId="0" fontId="5" fillId="0" borderId="46" xfId="2" applyFont="1" applyFill="1" applyBorder="1" applyProtection="1"/>
    <xf numFmtId="40" fontId="5" fillId="0" borderId="46" xfId="2" applyNumberFormat="1" applyFont="1" applyFill="1" applyBorder="1" applyProtection="1"/>
    <xf numFmtId="0" fontId="5" fillId="0" borderId="58" xfId="2" applyFont="1" applyFill="1" applyBorder="1" applyProtection="1"/>
    <xf numFmtId="0" fontId="5" fillId="0" borderId="61" xfId="2" applyFont="1" applyFill="1" applyBorder="1" applyProtection="1"/>
    <xf numFmtId="0" fontId="10" fillId="0" borderId="38" xfId="2" applyFont="1" applyFill="1" applyBorder="1" applyAlignment="1" applyProtection="1">
      <alignment horizontal="centerContinuous"/>
    </xf>
    <xf numFmtId="0" fontId="4" fillId="0" borderId="41" xfId="2" applyFont="1" applyFill="1" applyBorder="1" applyAlignment="1" applyProtection="1">
      <alignment horizontal="centerContinuous"/>
    </xf>
    <xf numFmtId="0" fontId="4" fillId="0" borderId="41" xfId="2" applyFont="1" applyFill="1" applyBorder="1" applyProtection="1"/>
    <xf numFmtId="40" fontId="19" fillId="0" borderId="41" xfId="2" applyNumberFormat="1" applyFont="1" applyFill="1" applyBorder="1" applyProtection="1"/>
    <xf numFmtId="40" fontId="19" fillId="0" borderId="58" xfId="2" applyNumberFormat="1" applyFont="1" applyFill="1" applyBorder="1" applyProtection="1"/>
    <xf numFmtId="0" fontId="10" fillId="0" borderId="63" xfId="2" applyFont="1" applyFill="1" applyBorder="1" applyAlignment="1" applyProtection="1">
      <alignment horizontal="centerContinuous"/>
    </xf>
    <xf numFmtId="0" fontId="4" fillId="0" borderId="6" xfId="2" applyFont="1" applyFill="1" applyBorder="1" applyAlignment="1" applyProtection="1">
      <alignment horizontal="centerContinuous"/>
    </xf>
    <xf numFmtId="0" fontId="4" fillId="0" borderId="6" xfId="2" applyFont="1" applyFill="1" applyBorder="1" applyProtection="1"/>
    <xf numFmtId="0" fontId="2" fillId="0" borderId="34" xfId="2" applyFill="1" applyBorder="1" applyProtection="1">
      <protection locked="0"/>
    </xf>
    <xf numFmtId="0" fontId="2" fillId="0" borderId="0" xfId="2" applyFill="1" applyBorder="1" applyProtection="1">
      <protection locked="0"/>
    </xf>
    <xf numFmtId="0" fontId="4" fillId="0" borderId="34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centerContinuous" vertical="center"/>
      <protection locked="0"/>
    </xf>
    <xf numFmtId="0" fontId="4" fillId="0" borderId="64" xfId="2" applyFont="1" applyFill="1" applyBorder="1" applyAlignment="1" applyProtection="1">
      <alignment horizontal="centerContinuous" vertical="center"/>
      <protection locked="0"/>
    </xf>
    <xf numFmtId="0" fontId="4" fillId="0" borderId="0" xfId="2" applyFont="1" applyFill="1" applyBorder="1" applyProtection="1">
      <protection locked="0"/>
    </xf>
    <xf numFmtId="0" fontId="4" fillId="0" borderId="64" xfId="2" applyFont="1" applyFill="1" applyBorder="1" applyProtection="1">
      <protection locked="0"/>
    </xf>
    <xf numFmtId="0" fontId="4" fillId="0" borderId="65" xfId="2" applyFont="1" applyFill="1" applyBorder="1" applyProtection="1">
      <protection locked="0"/>
    </xf>
    <xf numFmtId="0" fontId="4" fillId="0" borderId="66" xfId="2" applyFont="1" applyFill="1" applyBorder="1" applyProtection="1">
      <protection locked="0"/>
    </xf>
    <xf numFmtId="0" fontId="4" fillId="0" borderId="67" xfId="2" applyFont="1" applyFill="1" applyBorder="1" applyAlignment="1" applyProtection="1">
      <alignment horizontal="centerContinuous" vertical="center"/>
      <protection locked="0"/>
    </xf>
    <xf numFmtId="0" fontId="4" fillId="0" borderId="67" xfId="2" applyFont="1" applyFill="1" applyBorder="1" applyProtection="1">
      <protection locked="0"/>
    </xf>
    <xf numFmtId="0" fontId="4" fillId="0" borderId="35" xfId="2" applyFont="1" applyFill="1" applyBorder="1" applyProtection="1">
      <protection locked="0"/>
    </xf>
    <xf numFmtId="0" fontId="2" fillId="0" borderId="68" xfId="2" applyFill="1" applyBorder="1" applyProtection="1">
      <protection locked="0"/>
    </xf>
    <xf numFmtId="0" fontId="2" fillId="0" borderId="69" xfId="2" applyFill="1" applyBorder="1" applyProtection="1">
      <protection locked="0"/>
    </xf>
    <xf numFmtId="0" fontId="4" fillId="0" borderId="68" xfId="2" applyFont="1" applyFill="1" applyBorder="1" applyAlignment="1" applyProtection="1">
      <alignment horizontal="centerContinuous" vertical="center" wrapText="1"/>
      <protection locked="0"/>
    </xf>
    <xf numFmtId="0" fontId="4" fillId="0" borderId="69" xfId="2" applyFont="1" applyFill="1" applyBorder="1" applyAlignment="1" applyProtection="1">
      <alignment horizontal="centerContinuous" vertical="center" wrapText="1"/>
      <protection locked="0"/>
    </xf>
    <xf numFmtId="0" fontId="4" fillId="0" borderId="69" xfId="2" applyFont="1" applyFill="1" applyBorder="1" applyAlignment="1" applyProtection="1">
      <alignment horizontal="centerContinuous" vertical="center"/>
      <protection locked="0"/>
    </xf>
    <xf numFmtId="0" fontId="4" fillId="0" borderId="20" xfId="2" applyFont="1" applyFill="1" applyBorder="1" applyAlignment="1" applyProtection="1">
      <alignment horizontal="centerContinuous" vertical="center"/>
      <protection locked="0"/>
    </xf>
    <xf numFmtId="0" fontId="4" fillId="0" borderId="69" xfId="2" applyFont="1" applyFill="1" applyBorder="1" applyAlignment="1" applyProtection="1">
      <alignment horizontal="centerContinuous"/>
      <protection locked="0"/>
    </xf>
    <xf numFmtId="17" fontId="4" fillId="0" borderId="20" xfId="2" applyNumberFormat="1" applyFont="1" applyFill="1" applyBorder="1" applyAlignment="1" applyProtection="1">
      <alignment horizontal="center" vertical="center"/>
      <protection locked="0"/>
    </xf>
    <xf numFmtId="14" fontId="4" fillId="0" borderId="69" xfId="2" applyNumberFormat="1" applyFont="1" applyFill="1" applyBorder="1" applyAlignment="1" applyProtection="1">
      <alignment horizontal="center" vertical="center"/>
      <protection locked="0"/>
    </xf>
    <xf numFmtId="17" fontId="4" fillId="0" borderId="69" xfId="2" applyNumberFormat="1" applyFont="1" applyFill="1" applyBorder="1" applyAlignment="1" applyProtection="1">
      <alignment horizontal="center" vertical="center"/>
      <protection locked="0"/>
    </xf>
    <xf numFmtId="17" fontId="4" fillId="0" borderId="70" xfId="2" applyNumberFormat="1" applyFont="1" applyFill="1" applyBorder="1" applyAlignment="1" applyProtection="1">
      <alignment horizontal="center" vertical="center"/>
      <protection locked="0"/>
    </xf>
    <xf numFmtId="0" fontId="4" fillId="2" borderId="71" xfId="1" applyFont="1" applyFill="1" applyBorder="1" applyAlignment="1" applyProtection="1">
      <alignment horizontal="left" vertical="center"/>
    </xf>
    <xf numFmtId="1" fontId="10" fillId="0" borderId="72" xfId="1" applyNumberFormat="1" applyFont="1" applyFill="1" applyBorder="1" applyAlignment="1" applyProtection="1">
      <alignment horizontal="left" vertical="center"/>
    </xf>
    <xf numFmtId="4" fontId="10" fillId="0" borderId="73" xfId="1" applyNumberFormat="1" applyFont="1" applyFill="1" applyBorder="1" applyAlignment="1" applyProtection="1">
      <alignment horizontal="right" vertical="center"/>
    </xf>
    <xf numFmtId="0" fontId="4" fillId="0" borderId="71" xfId="1" applyFont="1" applyFill="1" applyBorder="1" applyAlignment="1" applyProtection="1">
      <alignment horizontal="center" vertical="center"/>
    </xf>
    <xf numFmtId="4" fontId="4" fillId="0" borderId="71" xfId="1" applyNumberFormat="1" applyFont="1" applyFill="1" applyBorder="1" applyAlignment="1" applyProtection="1">
      <alignment horizontal="right" vertical="center"/>
      <protection locked="0"/>
    </xf>
    <xf numFmtId="4" fontId="4" fillId="0" borderId="71" xfId="1" applyNumberFormat="1" applyFont="1" applyFill="1" applyBorder="1" applyAlignment="1" applyProtection="1">
      <alignment horizontal="right" vertical="center"/>
    </xf>
    <xf numFmtId="0" fontId="4" fillId="2" borderId="26" xfId="1" applyFont="1" applyFill="1" applyBorder="1" applyAlignment="1" applyProtection="1">
      <alignment horizontal="center" vertical="center"/>
    </xf>
    <xf numFmtId="4" fontId="4" fillId="2" borderId="25" xfId="1" applyNumberFormat="1" applyFont="1" applyFill="1" applyBorder="1" applyAlignment="1" applyProtection="1">
      <alignment horizontal="right" vertical="center"/>
    </xf>
    <xf numFmtId="4" fontId="4" fillId="2" borderId="71" xfId="1" applyNumberFormat="1" applyFont="1" applyFill="1" applyBorder="1" applyAlignment="1" applyProtection="1">
      <alignment horizontal="right" vertical="center"/>
      <protection locked="0"/>
    </xf>
    <xf numFmtId="4" fontId="4" fillId="2" borderId="45" xfId="1" applyNumberFormat="1" applyFont="1" applyFill="1" applyBorder="1" applyAlignment="1" applyProtection="1">
      <alignment horizontal="right" vertical="center"/>
    </xf>
    <xf numFmtId="4" fontId="4" fillId="2" borderId="23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 applyProtection="1">
      <alignment horizontal="center" vertical="center"/>
    </xf>
    <xf numFmtId="4" fontId="4" fillId="0" borderId="24" xfId="1" applyNumberFormat="1" applyFont="1" applyFill="1" applyBorder="1" applyAlignment="1" applyProtection="1">
      <alignment horizontal="right" vertical="center"/>
      <protection locked="0"/>
    </xf>
    <xf numFmtId="4" fontId="4" fillId="0" borderId="74" xfId="1" applyNumberFormat="1" applyFont="1" applyFill="1" applyBorder="1" applyAlignment="1" applyProtection="1">
      <alignment horizontal="right" vertical="center"/>
    </xf>
    <xf numFmtId="0" fontId="4" fillId="2" borderId="55" xfId="1" applyFont="1" applyFill="1" applyBorder="1" applyAlignment="1" applyProtection="1">
      <alignment horizontal="center" vertical="center"/>
    </xf>
    <xf numFmtId="4" fontId="4" fillId="2" borderId="55" xfId="1" applyNumberFormat="1" applyFont="1" applyFill="1" applyBorder="1" applyAlignment="1" applyProtection="1">
      <alignment horizontal="right" vertical="center"/>
      <protection locked="0"/>
    </xf>
    <xf numFmtId="4" fontId="4" fillId="2" borderId="55" xfId="1" applyNumberFormat="1" applyFont="1" applyFill="1" applyBorder="1" applyAlignment="1" applyProtection="1">
      <alignment horizontal="right" vertical="center"/>
    </xf>
    <xf numFmtId="4" fontId="4" fillId="2" borderId="44" xfId="1" applyNumberFormat="1" applyFont="1" applyFill="1" applyBorder="1" applyAlignment="1" applyProtection="1">
      <alignment horizontal="right" vertical="center"/>
    </xf>
    <xf numFmtId="0" fontId="4" fillId="0" borderId="55" xfId="1" applyFont="1" applyFill="1" applyBorder="1" applyAlignment="1" applyProtection="1">
      <alignment horizontal="center" vertical="center"/>
    </xf>
    <xf numFmtId="4" fontId="4" fillId="0" borderId="55" xfId="1" applyNumberFormat="1" applyFont="1" applyFill="1" applyBorder="1" applyAlignment="1" applyProtection="1">
      <alignment horizontal="right" vertical="center"/>
      <protection locked="0"/>
    </xf>
    <xf numFmtId="4" fontId="4" fillId="0" borderId="15" xfId="1" applyNumberFormat="1" applyFont="1" applyFill="1" applyBorder="1" applyAlignment="1" applyProtection="1">
      <alignment horizontal="right" vertical="center"/>
    </xf>
    <xf numFmtId="4" fontId="4" fillId="0" borderId="44" xfId="1" applyNumberFormat="1" applyFont="1" applyFill="1" applyBorder="1" applyAlignment="1" applyProtection="1">
      <alignment horizontal="right" vertical="center"/>
    </xf>
    <xf numFmtId="0" fontId="4" fillId="2" borderId="46" xfId="1" applyFont="1" applyFill="1" applyBorder="1" applyAlignment="1" applyProtection="1">
      <alignment horizontal="center" vertical="center"/>
    </xf>
    <xf numFmtId="4" fontId="4" fillId="2" borderId="46" xfId="1" applyNumberFormat="1" applyFont="1" applyFill="1" applyBorder="1" applyAlignment="1" applyProtection="1">
      <alignment horizontal="right" vertical="center"/>
      <protection locked="0"/>
    </xf>
    <xf numFmtId="4" fontId="4" fillId="2" borderId="15" xfId="1" applyNumberFormat="1" applyFont="1" applyFill="1" applyBorder="1" applyAlignment="1" applyProtection="1">
      <alignment horizontal="right" vertical="center"/>
    </xf>
    <xf numFmtId="4" fontId="4" fillId="0" borderId="55" xfId="1" applyNumberFormat="1" applyFont="1" applyFill="1" applyBorder="1" applyAlignment="1" applyProtection="1">
      <alignment horizontal="right" vertical="center"/>
    </xf>
    <xf numFmtId="4" fontId="4" fillId="0" borderId="24" xfId="1" applyNumberFormat="1" applyFont="1" applyFill="1" applyBorder="1" applyAlignment="1" applyProtection="1">
      <alignment horizontal="right" vertical="center"/>
    </xf>
    <xf numFmtId="0" fontId="14" fillId="2" borderId="24" xfId="1" applyFont="1" applyFill="1" applyBorder="1" applyAlignment="1" applyProtection="1">
      <alignment horizontal="center" vertical="center"/>
    </xf>
    <xf numFmtId="0" fontId="14" fillId="2" borderId="24" xfId="1" applyFont="1" applyFill="1" applyBorder="1" applyAlignment="1" applyProtection="1">
      <alignment vertical="center"/>
      <protection locked="0"/>
    </xf>
    <xf numFmtId="2" fontId="14" fillId="2" borderId="24" xfId="1" applyNumberFormat="1" applyFont="1" applyFill="1" applyBorder="1" applyAlignment="1" applyProtection="1">
      <alignment vertical="center"/>
      <protection locked="0"/>
    </xf>
    <xf numFmtId="2" fontId="14" fillId="2" borderId="24" xfId="1" applyNumberFormat="1" applyFont="1" applyFill="1" applyBorder="1" applyAlignment="1" applyProtection="1">
      <alignment vertical="center"/>
    </xf>
    <xf numFmtId="4" fontId="10" fillId="2" borderId="73" xfId="1" applyNumberFormat="1" applyFont="1" applyFill="1" applyBorder="1" applyAlignment="1" applyProtection="1">
      <alignment horizontal="right" vertical="center"/>
    </xf>
    <xf numFmtId="0" fontId="2" fillId="2" borderId="71" xfId="1" applyFill="1" applyBorder="1" applyAlignment="1" applyProtection="1">
      <alignment horizontal="center" vertical="center"/>
    </xf>
    <xf numFmtId="4" fontId="2" fillId="2" borderId="71" xfId="1" applyNumberFormat="1" applyFill="1" applyBorder="1" applyAlignment="1" applyProtection="1">
      <alignment horizontal="right" vertical="center"/>
      <protection locked="0"/>
    </xf>
    <xf numFmtId="4" fontId="2" fillId="2" borderId="71" xfId="1" applyNumberFormat="1" applyFill="1" applyBorder="1" applyAlignment="1" applyProtection="1">
      <alignment horizontal="right" vertical="center"/>
    </xf>
    <xf numFmtId="4" fontId="2" fillId="2" borderId="23" xfId="1" applyNumberFormat="1" applyFill="1" applyBorder="1" applyAlignment="1" applyProtection="1">
      <alignment horizontal="right" vertical="center"/>
      <protection locked="0"/>
    </xf>
    <xf numFmtId="4" fontId="2" fillId="2" borderId="17" xfId="1" applyNumberFormat="1" applyFill="1" applyBorder="1" applyAlignment="1" applyProtection="1">
      <alignment horizontal="right" vertical="center"/>
    </xf>
    <xf numFmtId="4" fontId="2" fillId="2" borderId="26" xfId="1" applyNumberFormat="1" applyFill="1" applyBorder="1" applyAlignment="1" applyProtection="1">
      <alignment horizontal="right" vertical="center"/>
      <protection locked="0"/>
    </xf>
    <xf numFmtId="4" fontId="2" fillId="2" borderId="25" xfId="1" applyNumberFormat="1" applyFill="1" applyBorder="1" applyAlignment="1" applyProtection="1">
      <alignment horizontal="right" vertical="center"/>
    </xf>
    <xf numFmtId="4" fontId="2" fillId="2" borderId="45" xfId="1" applyNumberFormat="1" applyFill="1" applyBorder="1" applyAlignment="1" applyProtection="1">
      <alignment horizontal="right" vertical="center"/>
    </xf>
    <xf numFmtId="0" fontId="2" fillId="2" borderId="23" xfId="1" applyFill="1" applyBorder="1" applyAlignment="1" applyProtection="1">
      <alignment horizontal="center" vertical="center"/>
    </xf>
    <xf numFmtId="4" fontId="2" fillId="2" borderId="55" xfId="1" applyNumberFormat="1" applyFill="1" applyBorder="1" applyAlignment="1" applyProtection="1">
      <alignment horizontal="right" vertical="center"/>
    </xf>
    <xf numFmtId="0" fontId="2" fillId="2" borderId="25" xfId="1" applyFill="1" applyBorder="1" applyAlignment="1" applyProtection="1">
      <alignment horizontal="center" vertical="center"/>
    </xf>
    <xf numFmtId="4" fontId="2" fillId="2" borderId="25" xfId="1" applyNumberFormat="1" applyFill="1" applyBorder="1" applyAlignment="1" applyProtection="1">
      <alignment horizontal="right" vertical="center"/>
      <protection locked="0"/>
    </xf>
    <xf numFmtId="4" fontId="2" fillId="2" borderId="69" xfId="1" applyNumberFormat="1" applyFill="1" applyBorder="1" applyAlignment="1" applyProtection="1">
      <alignment horizontal="right" vertical="center"/>
    </xf>
    <xf numFmtId="0" fontId="2" fillId="2" borderId="55" xfId="1" applyFill="1" applyBorder="1" applyAlignment="1" applyProtection="1">
      <alignment horizontal="center" vertical="center"/>
    </xf>
    <xf numFmtId="4" fontId="2" fillId="2" borderId="55" xfId="1" applyNumberFormat="1" applyFill="1" applyBorder="1" applyAlignment="1" applyProtection="1">
      <alignment horizontal="right" vertical="center"/>
      <protection locked="0"/>
    </xf>
    <xf numFmtId="4" fontId="2" fillId="2" borderId="44" xfId="1" applyNumberFormat="1" applyFill="1" applyBorder="1" applyAlignment="1" applyProtection="1">
      <alignment horizontal="right" vertical="center"/>
    </xf>
    <xf numFmtId="0" fontId="4" fillId="2" borderId="24" xfId="1" applyFont="1" applyFill="1" applyBorder="1" applyAlignment="1" applyProtection="1">
      <alignment horizontal="center" vertical="center"/>
    </xf>
    <xf numFmtId="4" fontId="4" fillId="2" borderId="24" xfId="1" applyNumberFormat="1" applyFont="1" applyFill="1" applyBorder="1" applyAlignment="1" applyProtection="1">
      <alignment horizontal="right" vertical="center"/>
      <protection locked="0"/>
    </xf>
    <xf numFmtId="4" fontId="4" fillId="2" borderId="24" xfId="1" applyNumberFormat="1" applyFont="1" applyFill="1" applyBorder="1" applyAlignment="1" applyProtection="1">
      <alignment horizontal="right" vertical="center"/>
    </xf>
    <xf numFmtId="0" fontId="10" fillId="0" borderId="24" xfId="1" applyFont="1" applyFill="1" applyBorder="1" applyAlignment="1" applyProtection="1">
      <alignment vertical="center"/>
    </xf>
    <xf numFmtId="4" fontId="10" fillId="0" borderId="24" xfId="1" applyNumberFormat="1" applyFont="1" applyFill="1" applyBorder="1" applyAlignment="1" applyProtection="1">
      <alignment horizontal="right" vertical="center"/>
      <protection locked="0"/>
    </xf>
    <xf numFmtId="4" fontId="10" fillId="0" borderId="74" xfId="1" applyNumberFormat="1" applyFont="1" applyFill="1" applyBorder="1" applyAlignment="1" applyProtection="1">
      <alignment horizontal="right" vertical="center"/>
    </xf>
    <xf numFmtId="0" fontId="10" fillId="0" borderId="12" xfId="1" applyFont="1" applyFill="1" applyBorder="1" applyAlignment="1" applyProtection="1">
      <alignment vertical="center"/>
    </xf>
    <xf numFmtId="49" fontId="4" fillId="0" borderId="17" xfId="1" applyNumberFormat="1" applyFont="1" applyFill="1" applyBorder="1" applyAlignment="1" applyProtection="1">
      <alignment vertical="center"/>
    </xf>
    <xf numFmtId="1" fontId="10" fillId="0" borderId="73" xfId="1" applyNumberFormat="1" applyFont="1" applyFill="1" applyBorder="1" applyAlignment="1" applyProtection="1">
      <alignment vertical="center"/>
    </xf>
    <xf numFmtId="0" fontId="10" fillId="0" borderId="72" xfId="1" applyFont="1" applyFill="1" applyBorder="1" applyAlignment="1" applyProtection="1">
      <alignment vertical="center"/>
    </xf>
    <xf numFmtId="0" fontId="10" fillId="0" borderId="44" xfId="1" applyFont="1" applyFill="1" applyBorder="1" applyAlignment="1" applyProtection="1">
      <alignment vertical="center"/>
    </xf>
    <xf numFmtId="49" fontId="4" fillId="2" borderId="17" xfId="1" applyNumberFormat="1" applyFont="1" applyFill="1" applyBorder="1" applyAlignment="1" applyProtection="1">
      <alignment vertical="center"/>
    </xf>
    <xf numFmtId="0" fontId="4" fillId="2" borderId="17" xfId="1" applyFont="1" applyFill="1" applyBorder="1" applyAlignment="1" applyProtection="1">
      <alignment vertical="center"/>
    </xf>
    <xf numFmtId="0" fontId="10" fillId="2" borderId="44" xfId="1" applyFont="1" applyFill="1" applyBorder="1" applyAlignment="1" applyProtection="1">
      <alignment vertical="center"/>
    </xf>
    <xf numFmtId="0" fontId="10" fillId="2" borderId="24" xfId="1" applyFont="1" applyFill="1" applyBorder="1" applyAlignment="1" applyProtection="1">
      <alignment vertical="center"/>
    </xf>
    <xf numFmtId="0" fontId="10" fillId="2" borderId="12" xfId="1" applyFont="1" applyFill="1" applyBorder="1" applyAlignment="1" applyProtection="1">
      <alignment vertical="center"/>
    </xf>
    <xf numFmtId="0" fontId="4" fillId="0" borderId="23" xfId="1" applyFont="1" applyFill="1" applyBorder="1" applyAlignment="1" applyProtection="1">
      <alignment vertical="center"/>
    </xf>
    <xf numFmtId="0" fontId="4" fillId="0" borderId="44" xfId="1" applyFont="1" applyFill="1" applyBorder="1" applyAlignment="1" applyProtection="1">
      <alignment vertical="center"/>
    </xf>
    <xf numFmtId="0" fontId="10" fillId="2" borderId="17" xfId="1" applyFont="1" applyFill="1" applyBorder="1" applyAlignment="1" applyProtection="1">
      <alignment vertical="center"/>
    </xf>
    <xf numFmtId="4" fontId="4" fillId="0" borderId="29" xfId="1" applyNumberFormat="1" applyFont="1" applyFill="1" applyBorder="1" applyAlignment="1" applyProtection="1">
      <alignment horizontal="right" vertical="center"/>
    </xf>
    <xf numFmtId="0" fontId="10" fillId="0" borderId="7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  <protection locked="0"/>
    </xf>
    <xf numFmtId="0" fontId="3" fillId="0" borderId="76" xfId="1" applyFont="1" applyFill="1" applyBorder="1" applyAlignment="1" applyProtection="1">
      <alignment horizontal="left" vertical="center"/>
    </xf>
    <xf numFmtId="4" fontId="4" fillId="0" borderId="77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37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/>
    </xf>
    <xf numFmtId="4" fontId="4" fillId="2" borderId="37" xfId="1" applyNumberFormat="1" applyFont="1" applyFill="1" applyBorder="1" applyAlignment="1" applyProtection="1">
      <alignment horizontal="right" vertical="center"/>
    </xf>
    <xf numFmtId="4" fontId="4" fillId="0" borderId="4" xfId="1" applyNumberFormat="1" applyFont="1" applyFill="1" applyBorder="1" applyAlignment="1" applyProtection="1">
      <alignment horizontal="right" vertical="center"/>
    </xf>
    <xf numFmtId="4" fontId="4" fillId="2" borderId="4" xfId="1" applyNumberFormat="1" applyFont="1" applyFill="1" applyBorder="1" applyAlignment="1" applyProtection="1">
      <alignment horizontal="right" vertical="center"/>
    </xf>
    <xf numFmtId="4" fontId="2" fillId="2" borderId="77" xfId="1" applyNumberFormat="1" applyFill="1" applyBorder="1" applyAlignment="1" applyProtection="1">
      <alignment horizontal="right" vertical="center"/>
    </xf>
    <xf numFmtId="4" fontId="2" fillId="2" borderId="5" xfId="1" applyNumberFormat="1" applyFill="1" applyBorder="1" applyAlignment="1" applyProtection="1">
      <alignment horizontal="right" vertical="center"/>
    </xf>
    <xf numFmtId="4" fontId="2" fillId="2" borderId="4" xfId="1" applyNumberFormat="1" applyFill="1" applyBorder="1" applyAlignment="1" applyProtection="1">
      <alignment horizontal="right" vertical="center"/>
    </xf>
    <xf numFmtId="4" fontId="2" fillId="2" borderId="37" xfId="1" applyNumberFormat="1" applyFill="1" applyBorder="1" applyAlignment="1" applyProtection="1">
      <alignment horizontal="right" vertical="center"/>
    </xf>
    <xf numFmtId="0" fontId="2" fillId="2" borderId="46" xfId="1" applyFill="1" applyBorder="1" applyAlignment="1" applyProtection="1">
      <alignment horizontal="center" vertical="center"/>
    </xf>
    <xf numFmtId="4" fontId="2" fillId="2" borderId="46" xfId="1" applyNumberFormat="1" applyFill="1" applyBorder="1" applyAlignment="1" applyProtection="1">
      <alignment horizontal="right" vertical="center"/>
      <protection locked="0"/>
    </xf>
    <xf numFmtId="0" fontId="4" fillId="0" borderId="78" xfId="1" applyFont="1" applyFill="1" applyBorder="1" applyAlignment="1" applyProtection="1">
      <alignment vertical="center"/>
    </xf>
    <xf numFmtId="4" fontId="2" fillId="2" borderId="22" xfId="1" applyNumberFormat="1" applyFill="1" applyBorder="1" applyAlignment="1" applyProtection="1">
      <alignment horizontal="right" vertical="center"/>
    </xf>
    <xf numFmtId="1" fontId="4" fillId="0" borderId="47" xfId="1" applyNumberFormat="1" applyFont="1" applyFill="1" applyBorder="1" applyAlignment="1" applyProtection="1">
      <alignment vertical="center"/>
    </xf>
    <xf numFmtId="1" fontId="10" fillId="0" borderId="43" xfId="1" applyNumberFormat="1" applyFont="1" applyFill="1" applyBorder="1" applyAlignment="1" applyProtection="1">
      <alignment vertical="center"/>
    </xf>
    <xf numFmtId="1" fontId="4" fillId="2" borderId="47" xfId="1" applyNumberFormat="1" applyFont="1" applyFill="1" applyBorder="1" applyAlignment="1" applyProtection="1">
      <alignment vertical="center"/>
    </xf>
    <xf numFmtId="1" fontId="10" fillId="2" borderId="43" xfId="1" applyNumberFormat="1" applyFont="1" applyFill="1" applyBorder="1" applyAlignment="1" applyProtection="1">
      <alignment vertical="center"/>
    </xf>
    <xf numFmtId="0" fontId="10" fillId="2" borderId="43" xfId="1" applyFont="1" applyFill="1" applyBorder="1" applyAlignment="1" applyProtection="1">
      <alignment vertical="center"/>
    </xf>
    <xf numFmtId="0" fontId="4" fillId="0" borderId="47" xfId="1" applyFont="1" applyBorder="1" applyAlignment="1" applyProtection="1">
      <alignment vertical="center"/>
    </xf>
    <xf numFmtId="0" fontId="4" fillId="0" borderId="17" xfId="1" applyFont="1" applyFill="1" applyBorder="1" applyAlignment="1" applyProtection="1">
      <alignment vertical="center"/>
    </xf>
    <xf numFmtId="1" fontId="10" fillId="0" borderId="47" xfId="1" applyNumberFormat="1" applyFont="1" applyFill="1" applyBorder="1" applyAlignment="1" applyProtection="1">
      <alignment vertical="center"/>
    </xf>
    <xf numFmtId="1" fontId="10" fillId="0" borderId="79" xfId="1" applyNumberFormat="1" applyFont="1" applyFill="1" applyBorder="1" applyAlignment="1" applyProtection="1">
      <alignment vertical="center" wrapText="1"/>
    </xf>
    <xf numFmtId="0" fontId="11" fillId="2" borderId="73" xfId="1" applyFont="1" applyFill="1" applyBorder="1" applyAlignment="1" applyProtection="1">
      <alignment vertical="center"/>
    </xf>
    <xf numFmtId="0" fontId="4" fillId="0" borderId="80" xfId="1" applyFont="1" applyBorder="1" applyAlignment="1" applyProtection="1">
      <alignment vertical="center"/>
    </xf>
    <xf numFmtId="1" fontId="4" fillId="2" borderId="36" xfId="1" applyNumberFormat="1" applyFont="1" applyFill="1" applyBorder="1" applyAlignment="1" applyProtection="1">
      <alignment vertical="center"/>
    </xf>
    <xf numFmtId="1" fontId="4" fillId="0" borderId="43" xfId="1" applyNumberFormat="1" applyFont="1" applyFill="1" applyBorder="1" applyAlignment="1" applyProtection="1">
      <alignment vertical="center"/>
    </xf>
    <xf numFmtId="1" fontId="4" fillId="2" borderId="43" xfId="1" applyNumberFormat="1" applyFont="1" applyFill="1" applyBorder="1" applyAlignment="1" applyProtection="1">
      <alignment vertical="center"/>
    </xf>
    <xf numFmtId="1" fontId="10" fillId="0" borderId="54" xfId="1" applyNumberFormat="1" applyFont="1" applyFill="1" applyBorder="1" applyAlignment="1" applyProtection="1">
      <alignment vertical="center"/>
    </xf>
    <xf numFmtId="4" fontId="4" fillId="0" borderId="29" xfId="1" applyNumberFormat="1" applyFont="1" applyFill="1" applyBorder="1" applyAlignment="1" applyProtection="1">
      <alignment horizontal="right" vertical="center"/>
      <protection locked="0"/>
    </xf>
    <xf numFmtId="0" fontId="4" fillId="2" borderId="27" xfId="1" applyFont="1" applyFill="1" applyBorder="1" applyAlignment="1" applyProtection="1">
      <alignment vertical="center"/>
    </xf>
    <xf numFmtId="0" fontId="4" fillId="2" borderId="78" xfId="1" applyFont="1" applyFill="1" applyBorder="1" applyAlignment="1" applyProtection="1">
      <alignment vertical="center"/>
    </xf>
    <xf numFmtId="49" fontId="4" fillId="2" borderId="78" xfId="1" applyNumberFormat="1" applyFont="1" applyFill="1" applyBorder="1" applyAlignment="1" applyProtection="1">
      <alignment vertical="center"/>
    </xf>
    <xf numFmtId="1" fontId="4" fillId="2" borderId="61" xfId="1" applyNumberFormat="1" applyFont="1" applyFill="1" applyBorder="1" applyAlignment="1" applyProtection="1">
      <alignment vertical="center"/>
    </xf>
    <xf numFmtId="1" fontId="4" fillId="2" borderId="10" xfId="1" applyNumberFormat="1" applyFont="1" applyFill="1" applyBorder="1" applyAlignment="1" applyProtection="1">
      <alignment vertical="center"/>
    </xf>
    <xf numFmtId="0" fontId="4" fillId="2" borderId="18" xfId="1" applyFont="1" applyFill="1" applyBorder="1" applyAlignment="1" applyProtection="1">
      <alignment vertical="center"/>
    </xf>
    <xf numFmtId="0" fontId="4" fillId="2" borderId="25" xfId="1" applyFont="1" applyFill="1" applyBorder="1" applyAlignment="1" applyProtection="1">
      <alignment vertical="center"/>
    </xf>
    <xf numFmtId="1" fontId="10" fillId="2" borderId="73" xfId="1" applyNumberFormat="1" applyFont="1" applyFill="1" applyBorder="1" applyAlignment="1" applyProtection="1">
      <alignment vertical="center"/>
    </xf>
    <xf numFmtId="0" fontId="10" fillId="2" borderId="72" xfId="1" applyFont="1" applyFill="1" applyBorder="1" applyAlignment="1" applyProtection="1">
      <alignment vertical="center"/>
    </xf>
    <xf numFmtId="4" fontId="4" fillId="2" borderId="22" xfId="1" applyNumberFormat="1" applyFont="1" applyFill="1" applyBorder="1" applyAlignment="1" applyProtection="1">
      <alignment horizontal="right" vertical="center"/>
    </xf>
    <xf numFmtId="4" fontId="4" fillId="2" borderId="77" xfId="1" applyNumberFormat="1" applyFont="1" applyFill="1" applyBorder="1" applyAlignment="1" applyProtection="1">
      <alignment horizontal="right" vertical="center"/>
    </xf>
    <xf numFmtId="1" fontId="4" fillId="2" borderId="62" xfId="1" applyNumberFormat="1" applyFont="1" applyFill="1" applyBorder="1" applyAlignment="1" applyProtection="1">
      <alignment vertical="center"/>
    </xf>
    <xf numFmtId="1" fontId="4" fillId="2" borderId="80" xfId="1" applyNumberFormat="1" applyFont="1" applyFill="1" applyBorder="1" applyAlignment="1" applyProtection="1">
      <alignment vertical="center"/>
    </xf>
    <xf numFmtId="1" fontId="4" fillId="0" borderId="62" xfId="1" applyNumberFormat="1" applyFont="1" applyFill="1" applyBorder="1" applyAlignment="1" applyProtection="1">
      <alignment vertical="center"/>
    </xf>
    <xf numFmtId="0" fontId="4" fillId="0" borderId="43" xfId="1" applyFont="1" applyBorder="1" applyAlignment="1" applyProtection="1">
      <alignment vertical="center"/>
    </xf>
    <xf numFmtId="0" fontId="4" fillId="0" borderId="36" xfId="1" applyFont="1" applyBorder="1" applyAlignment="1" applyProtection="1">
      <alignment vertical="center"/>
    </xf>
    <xf numFmtId="4" fontId="4" fillId="2" borderId="78" xfId="1" applyNumberFormat="1" applyFont="1" applyFill="1" applyBorder="1" applyAlignment="1" applyProtection="1">
      <alignment horizontal="right" vertical="center"/>
    </xf>
    <xf numFmtId="0" fontId="4" fillId="2" borderId="29" xfId="1" applyFont="1" applyFill="1" applyBorder="1" applyAlignment="1" applyProtection="1">
      <alignment horizontal="left" vertical="center"/>
    </xf>
    <xf numFmtId="4" fontId="4" fillId="2" borderId="29" xfId="1" applyNumberFormat="1" applyFont="1" applyFill="1" applyBorder="1" applyAlignment="1" applyProtection="1">
      <alignment horizontal="right" vertical="center"/>
      <protection locked="0"/>
    </xf>
    <xf numFmtId="0" fontId="6" fillId="0" borderId="81" xfId="2" applyFont="1" applyFill="1" applyBorder="1" applyAlignment="1" applyProtection="1">
      <alignment horizontal="center" vertical="center" wrapText="1"/>
    </xf>
    <xf numFmtId="4" fontId="4" fillId="0" borderId="25" xfId="1" applyNumberFormat="1" applyFont="1" applyFill="1" applyBorder="1" applyAlignment="1" applyProtection="1">
      <alignment horizontal="right" vertical="center"/>
      <protection locked="0"/>
    </xf>
    <xf numFmtId="0" fontId="6" fillId="0" borderId="82" xfId="1" applyFont="1" applyFill="1" applyBorder="1" applyAlignment="1" applyProtection="1">
      <alignment horizontal="left" vertical="center"/>
      <protection locked="0"/>
    </xf>
    <xf numFmtId="0" fontId="6" fillId="0" borderId="83" xfId="1" applyFont="1" applyFill="1" applyBorder="1" applyAlignment="1" applyProtection="1">
      <alignment horizontal="left" vertical="center"/>
      <protection locked="0"/>
    </xf>
    <xf numFmtId="49" fontId="6" fillId="0" borderId="84" xfId="1" applyNumberFormat="1" applyFont="1" applyFill="1" applyBorder="1" applyAlignment="1" applyProtection="1">
      <alignment horizontal="center" vertical="center"/>
      <protection locked="0"/>
    </xf>
    <xf numFmtId="49" fontId="6" fillId="0" borderId="85" xfId="1" applyNumberFormat="1" applyFont="1" applyFill="1" applyBorder="1" applyAlignment="1" applyProtection="1">
      <alignment horizontal="center" vertical="center"/>
      <protection locked="0"/>
    </xf>
    <xf numFmtId="49" fontId="4" fillId="2" borderId="44" xfId="1" applyNumberFormat="1" applyFont="1" applyFill="1" applyBorder="1" applyAlignment="1" applyProtection="1">
      <alignment vertical="center"/>
    </xf>
    <xf numFmtId="49" fontId="4" fillId="2" borderId="17" xfId="1" applyNumberFormat="1" applyFont="1" applyFill="1" applyBorder="1" applyAlignment="1" applyProtection="1">
      <alignment vertical="center" wrapText="1"/>
    </xf>
    <xf numFmtId="4" fontId="4" fillId="0" borderId="34" xfId="1" applyNumberFormat="1" applyFont="1" applyFill="1" applyBorder="1" applyAlignment="1" applyProtection="1">
      <alignment horizontal="right" vertical="center"/>
      <protection locked="0"/>
    </xf>
    <xf numFmtId="1" fontId="4" fillId="0" borderId="72" xfId="1" applyNumberFormat="1" applyFont="1" applyFill="1" applyBorder="1" applyAlignment="1" applyProtection="1">
      <alignment vertical="center"/>
    </xf>
    <xf numFmtId="0" fontId="4" fillId="0" borderId="24" xfId="1" applyFont="1" applyFill="1" applyBorder="1" applyAlignment="1" applyProtection="1">
      <alignment vertical="center"/>
    </xf>
    <xf numFmtId="0" fontId="4" fillId="0" borderId="24" xfId="1" applyFont="1" applyFill="1" applyBorder="1" applyAlignment="1" applyProtection="1">
      <alignment vertical="center"/>
      <protection locked="0"/>
    </xf>
    <xf numFmtId="0" fontId="4" fillId="0" borderId="74" xfId="1" applyFont="1" applyFill="1" applyBorder="1" applyAlignment="1" applyProtection="1">
      <alignment vertical="center"/>
    </xf>
    <xf numFmtId="4" fontId="2" fillId="2" borderId="0" xfId="1" applyNumberFormat="1" applyFill="1"/>
    <xf numFmtId="165" fontId="2" fillId="0" borderId="0" xfId="2" applyNumberFormat="1" applyFill="1" applyProtection="1">
      <protection locked="0"/>
    </xf>
    <xf numFmtId="49" fontId="3" fillId="0" borderId="29" xfId="2" applyNumberFormat="1" applyFont="1" applyFill="1" applyBorder="1" applyAlignment="1" applyProtection="1">
      <alignment horizontal="center"/>
    </xf>
    <xf numFmtId="4" fontId="21" fillId="0" borderId="0" xfId="1" applyNumberFormat="1" applyFont="1" applyFill="1"/>
    <xf numFmtId="0" fontId="21" fillId="0" borderId="0" xfId="1" applyFont="1" applyFill="1"/>
    <xf numFmtId="0" fontId="2" fillId="2" borderId="55" xfId="1" applyFill="1" applyBorder="1" applyAlignment="1" applyProtection="1">
      <alignment horizontal="left" vertical="center"/>
    </xf>
    <xf numFmtId="0" fontId="4" fillId="0" borderId="25" xfId="1" applyFont="1" applyFill="1" applyBorder="1" applyAlignment="1" applyProtection="1">
      <alignment vertical="center"/>
    </xf>
    <xf numFmtId="0" fontId="4" fillId="0" borderId="25" xfId="1" applyFont="1" applyFill="1" applyBorder="1" applyAlignment="1" applyProtection="1">
      <alignment horizontal="center" vertical="center"/>
    </xf>
    <xf numFmtId="4" fontId="4" fillId="0" borderId="46" xfId="1" applyNumberFormat="1" applyFont="1" applyFill="1" applyBorder="1" applyAlignment="1" applyProtection="1">
      <alignment horizontal="right" vertical="center"/>
      <protection locked="0"/>
    </xf>
    <xf numFmtId="4" fontId="2" fillId="2" borderId="18" xfId="1" applyNumberFormat="1" applyFill="1" applyBorder="1" applyAlignment="1" applyProtection="1">
      <alignment horizontal="right" vertical="center"/>
    </xf>
    <xf numFmtId="0" fontId="4" fillId="2" borderId="55" xfId="1" applyFont="1" applyFill="1" applyBorder="1" applyAlignment="1" applyProtection="1">
      <alignment horizontal="left" vertical="center"/>
    </xf>
    <xf numFmtId="164" fontId="21" fillId="0" borderId="0" xfId="4" applyFont="1" applyFill="1"/>
    <xf numFmtId="4" fontId="4" fillId="0" borderId="0" xfId="1" applyNumberFormat="1" applyFont="1" applyFill="1"/>
    <xf numFmtId="164" fontId="2" fillId="0" borderId="0" xfId="4" applyFont="1" applyFill="1"/>
    <xf numFmtId="164" fontId="2" fillId="0" borderId="0" xfId="1" applyNumberFormat="1" applyFill="1"/>
    <xf numFmtId="0" fontId="2" fillId="0" borderId="0" xfId="1" applyFont="1" applyFill="1"/>
    <xf numFmtId="164" fontId="2" fillId="0" borderId="0" xfId="4" applyFont="1" applyFill="1" applyProtection="1">
      <protection locked="0"/>
    </xf>
    <xf numFmtId="4" fontId="2" fillId="0" borderId="25" xfId="1" applyNumberFormat="1" applyFont="1" applyFill="1" applyBorder="1" applyAlignment="1" applyProtection="1">
      <alignment horizontal="right" vertical="center"/>
      <protection locked="0"/>
    </xf>
    <xf numFmtId="4" fontId="2" fillId="2" borderId="55" xfId="1" applyNumberFormat="1" applyFont="1" applyFill="1" applyBorder="1" applyAlignment="1" applyProtection="1">
      <alignment horizontal="right" vertical="center"/>
      <protection locked="0"/>
    </xf>
    <xf numFmtId="49" fontId="2" fillId="2" borderId="17" xfId="1" applyNumberFormat="1" applyFont="1" applyFill="1" applyBorder="1" applyAlignment="1" applyProtection="1">
      <alignment horizontal="justify" vertical="center"/>
    </xf>
    <xf numFmtId="164" fontId="2" fillId="2" borderId="0" xfId="4" applyFont="1" applyFill="1"/>
    <xf numFmtId="4" fontId="2" fillId="0" borderId="55" xfId="1" applyNumberFormat="1" applyFont="1" applyFill="1" applyBorder="1" applyAlignment="1" applyProtection="1">
      <alignment horizontal="right" vertical="center"/>
      <protection locked="0"/>
    </xf>
    <xf numFmtId="4" fontId="2" fillId="0" borderId="23" xfId="1" applyNumberFormat="1" applyFont="1" applyFill="1" applyBorder="1" applyAlignment="1" applyProtection="1">
      <alignment horizontal="right" vertical="center"/>
      <protection locked="0"/>
    </xf>
    <xf numFmtId="49" fontId="2" fillId="0" borderId="17" xfId="1" applyNumberFormat="1" applyFont="1" applyFill="1" applyBorder="1" applyAlignment="1" applyProtection="1">
      <alignment vertical="center"/>
    </xf>
    <xf numFmtId="0" fontId="2" fillId="0" borderId="0" xfId="1" applyFill="1" applyBorder="1"/>
    <xf numFmtId="0" fontId="2" fillId="0" borderId="0" xfId="1" applyFont="1" applyFill="1" applyBorder="1"/>
    <xf numFmtId="164" fontId="2" fillId="0" borderId="0" xfId="4" applyFont="1" applyFill="1" applyBorder="1"/>
    <xf numFmtId="43" fontId="2" fillId="0" borderId="0" xfId="1" applyNumberFormat="1" applyFill="1" applyBorder="1"/>
    <xf numFmtId="164" fontId="4" fillId="0" borderId="0" xfId="4" applyFont="1" applyFill="1" applyBorder="1"/>
    <xf numFmtId="166" fontId="2" fillId="0" borderId="0" xfId="3" applyNumberFormat="1" applyFont="1" applyFill="1"/>
    <xf numFmtId="166" fontId="2" fillId="0" borderId="0" xfId="1" applyNumberFormat="1" applyFill="1"/>
    <xf numFmtId="0" fontId="2" fillId="0" borderId="23" xfId="1" applyFill="1" applyBorder="1" applyAlignment="1">
      <alignment horizontal="left" vertical="center"/>
    </xf>
    <xf numFmtId="49" fontId="2" fillId="2" borderId="17" xfId="1" applyNumberFormat="1" applyFont="1" applyFill="1" applyBorder="1" applyAlignment="1" applyProtection="1">
      <alignment vertical="center"/>
    </xf>
    <xf numFmtId="0" fontId="6" fillId="0" borderId="86" xfId="1" applyFont="1" applyFill="1" applyBorder="1" applyAlignment="1" applyProtection="1">
      <alignment horizontal="left" vertical="center" wrapText="1"/>
      <protection locked="0"/>
    </xf>
    <xf numFmtId="0" fontId="6" fillId="0" borderId="33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86" xfId="1" applyFont="1" applyFill="1" applyBorder="1" applyAlignment="1" applyProtection="1">
      <alignment horizontal="left" vertical="center"/>
      <protection locked="0"/>
    </xf>
    <xf numFmtId="0" fontId="6" fillId="0" borderId="33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86" xfId="1" applyFont="1" applyFill="1" applyBorder="1" applyAlignment="1" applyProtection="1">
      <alignment horizontal="justify" vertical="center"/>
      <protection locked="0"/>
    </xf>
    <xf numFmtId="0" fontId="6" fillId="0" borderId="33" xfId="1" applyFont="1" applyFill="1" applyBorder="1" applyAlignment="1" applyProtection="1">
      <alignment horizontal="justify" vertical="center"/>
      <protection locked="0"/>
    </xf>
    <xf numFmtId="0" fontId="6" fillId="0" borderId="1" xfId="1" applyFont="1" applyFill="1" applyBorder="1" applyAlignment="1" applyProtection="1">
      <alignment horizontal="justify" vertical="center"/>
      <protection locked="0"/>
    </xf>
    <xf numFmtId="0" fontId="2" fillId="0" borderId="0" xfId="2" applyFont="1" applyFill="1" applyBorder="1" applyAlignment="1" applyProtection="1">
      <alignment horizontal="left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_analise - pavimentação - analise - lote 03" xfId="1"/>
    <cellStyle name="Normal_cro pavimento 3m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DadosExternos2_1" preserveFormatting="0" connectionId="3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.xml><?xml version="1.0" encoding="utf-8"?>
<queryTable xmlns="http://schemas.openxmlformats.org/spreadsheetml/2006/main" name="DadosExternos5_1" preserveFormatting="0" connectionId="2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0.xml><?xml version="1.0" encoding="utf-8"?>
<queryTable xmlns="http://schemas.openxmlformats.org/spreadsheetml/2006/main" name="DadosExternos18" preserveFormatting="0" connectionId="1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1.xml><?xml version="1.0" encoding="utf-8"?>
<queryTable xmlns="http://schemas.openxmlformats.org/spreadsheetml/2006/main" name="DadosExternos16" preserveFormatting="0" connectionId="1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2.xml><?xml version="1.0" encoding="utf-8"?>
<queryTable xmlns="http://schemas.openxmlformats.org/spreadsheetml/2006/main" name="DadosExternos15_1" preserveFormatting="0" connectionId="2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3.xml><?xml version="1.0" encoding="utf-8"?>
<queryTable xmlns="http://schemas.openxmlformats.org/spreadsheetml/2006/main" name="DadosExternos17_2" preserveFormatting="0" connectionId="2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4.xml><?xml version="1.0" encoding="utf-8"?>
<queryTable xmlns="http://schemas.openxmlformats.org/spreadsheetml/2006/main" name="DadosExternos6" preserveFormatting="0" connectionId="1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5.xml><?xml version="1.0" encoding="utf-8"?>
<queryTable xmlns="http://schemas.openxmlformats.org/spreadsheetml/2006/main" name="DadosExternos6_1" preserveFormatting="0" connectionId="2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6.xml><?xml version="1.0" encoding="utf-8"?>
<queryTable xmlns="http://schemas.openxmlformats.org/spreadsheetml/2006/main" name="DadosExternos18_1" preserveFormatting="0" connectionId="27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7.xml><?xml version="1.0" encoding="utf-8"?>
<queryTable xmlns="http://schemas.openxmlformats.org/spreadsheetml/2006/main" name="DadosExternos15_2" preserveFormatting="0" connectionId="26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8.xml><?xml version="1.0" encoding="utf-8"?>
<queryTable xmlns="http://schemas.openxmlformats.org/spreadsheetml/2006/main" name="DadosExternos2_1" preserveFormatting="0" connectionId="26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09.xml><?xml version="1.0" encoding="utf-8"?>
<queryTable xmlns="http://schemas.openxmlformats.org/spreadsheetml/2006/main" name="DadosExternos5_1" preserveFormatting="0" connectionId="26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.xml><?xml version="1.0" encoding="utf-8"?>
<queryTable xmlns="http://schemas.openxmlformats.org/spreadsheetml/2006/main" name="DadosExternos6_2" preserveFormatting="0" connectionId="9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0.xml><?xml version="1.0" encoding="utf-8"?>
<queryTable xmlns="http://schemas.openxmlformats.org/spreadsheetml/2006/main" name="DadosExternos18" preserveFormatting="0" connectionId="27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1.xml><?xml version="1.0" encoding="utf-8"?>
<queryTable xmlns="http://schemas.openxmlformats.org/spreadsheetml/2006/main" name="DadosExternos17_2" preserveFormatting="0" connectionId="26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2.xml><?xml version="1.0" encoding="utf-8"?>
<queryTable xmlns="http://schemas.openxmlformats.org/spreadsheetml/2006/main" name="DadosExternos5_2" preserveFormatting="0" connectionId="25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3.xml><?xml version="1.0" encoding="utf-8"?>
<queryTable xmlns="http://schemas.openxmlformats.org/spreadsheetml/2006/main" name="DadosExternos2" preserveFormatting="0" connectionId="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4.xml><?xml version="1.0" encoding="utf-8"?>
<queryTable xmlns="http://schemas.openxmlformats.org/spreadsheetml/2006/main" name="DadosExternos6_1" preserveFormatting="0" connectionId="26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5.xml><?xml version="1.0" encoding="utf-8"?>
<queryTable xmlns="http://schemas.openxmlformats.org/spreadsheetml/2006/main" name="DadosExternos17_1" preserveFormatting="0" connectionId="27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6.xml><?xml version="1.0" encoding="utf-8"?>
<queryTable xmlns="http://schemas.openxmlformats.org/spreadsheetml/2006/main" name="DadosExternos6" preserveFormatting="0" connectionId="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7.xml><?xml version="1.0" encoding="utf-8"?>
<queryTable xmlns="http://schemas.openxmlformats.org/spreadsheetml/2006/main" name="DadosExternos5" preserveFormatting="0" connectionId="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8.xml><?xml version="1.0" encoding="utf-8"?>
<queryTable xmlns="http://schemas.openxmlformats.org/spreadsheetml/2006/main" name="DadosExternos15" preserveFormatting="0" connectionId="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19.xml><?xml version="1.0" encoding="utf-8"?>
<queryTable xmlns="http://schemas.openxmlformats.org/spreadsheetml/2006/main" name="DadosExternos2_2" preserveFormatting="0" connectionId="25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.xml><?xml version="1.0" encoding="utf-8"?>
<queryTable xmlns="http://schemas.openxmlformats.org/spreadsheetml/2006/main" name="DadosExternos5_2" preserveFormatting="0" connectionId="10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0.xml><?xml version="1.0" encoding="utf-8"?>
<queryTable xmlns="http://schemas.openxmlformats.org/spreadsheetml/2006/main" name="DadosExternos16" preserveFormatting="0" connectionId="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1.xml><?xml version="1.0" encoding="utf-8"?>
<queryTable xmlns="http://schemas.openxmlformats.org/spreadsheetml/2006/main" name="DadosExternos18_2" preserveFormatting="0" connectionId="26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2.xml><?xml version="1.0" encoding="utf-8"?>
<queryTable xmlns="http://schemas.openxmlformats.org/spreadsheetml/2006/main" name="DadosExternos16_2" preserveFormatting="0" connectionId="26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3.xml><?xml version="1.0" encoding="utf-8"?>
<queryTable xmlns="http://schemas.openxmlformats.org/spreadsheetml/2006/main" name="DadosExternos15_1" preserveFormatting="0" connectionId="26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4.xml><?xml version="1.0" encoding="utf-8"?>
<queryTable xmlns="http://schemas.openxmlformats.org/spreadsheetml/2006/main" name="DadosExternos17" preserveFormatting="0" connectionId="27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5.xml><?xml version="1.0" encoding="utf-8"?>
<queryTable xmlns="http://schemas.openxmlformats.org/spreadsheetml/2006/main" name="DadosExternos6_2" preserveFormatting="0" connectionId="25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6.xml><?xml version="1.0" encoding="utf-8"?>
<queryTable xmlns="http://schemas.openxmlformats.org/spreadsheetml/2006/main" name="DadosExternos16_1" preserveFormatting="0" connectionId="26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7.xml><?xml version="1.0" encoding="utf-8"?>
<queryTable xmlns="http://schemas.openxmlformats.org/spreadsheetml/2006/main" name="DadosExternos2_1" preserveFormatting="0" connectionId="4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8.xml><?xml version="1.0" encoding="utf-8"?>
<queryTable xmlns="http://schemas.openxmlformats.org/spreadsheetml/2006/main" name="DadosExternos15" preserveFormatting="0" connectionId="3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29.xml><?xml version="1.0" encoding="utf-8"?>
<queryTable xmlns="http://schemas.openxmlformats.org/spreadsheetml/2006/main" name="DadosExternos18_1" preserveFormatting="0" connectionId="4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.xml><?xml version="1.0" encoding="utf-8"?>
<queryTable xmlns="http://schemas.openxmlformats.org/spreadsheetml/2006/main" name="DadosExternos15_2" preserveFormatting="0" connectionId="8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0.xml><?xml version="1.0" encoding="utf-8"?>
<queryTable xmlns="http://schemas.openxmlformats.org/spreadsheetml/2006/main" name="DadosExternos17_1" preserveFormatting="0" connectionId="4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1.xml><?xml version="1.0" encoding="utf-8"?>
<queryTable xmlns="http://schemas.openxmlformats.org/spreadsheetml/2006/main" name="DadosExternos18_2" preserveFormatting="0" connectionId="4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2.xml><?xml version="1.0" encoding="utf-8"?>
<queryTable xmlns="http://schemas.openxmlformats.org/spreadsheetml/2006/main" name="DadosExternos17" preserveFormatting="0" connectionId="3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3.xml><?xml version="1.0" encoding="utf-8"?>
<queryTable xmlns="http://schemas.openxmlformats.org/spreadsheetml/2006/main" name="DadosExternos5" preserveFormatting="0" connectionId="3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4.xml><?xml version="1.0" encoding="utf-8"?>
<queryTable xmlns="http://schemas.openxmlformats.org/spreadsheetml/2006/main" name="DadosExternos2_2" preserveFormatting="0" connectionId="5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5.xml><?xml version="1.0" encoding="utf-8"?>
<queryTable xmlns="http://schemas.openxmlformats.org/spreadsheetml/2006/main" name="DadosExternos16_1" preserveFormatting="0" connectionId="4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6.xml><?xml version="1.0" encoding="utf-8"?>
<queryTable xmlns="http://schemas.openxmlformats.org/spreadsheetml/2006/main" name="DadosExternos5_1" preserveFormatting="0" connectionId="4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7.xml><?xml version="1.0" encoding="utf-8"?>
<queryTable xmlns="http://schemas.openxmlformats.org/spreadsheetml/2006/main" name="DadosExternos6_2" preserveFormatting="0" connectionId="5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8.xml><?xml version="1.0" encoding="utf-8"?>
<queryTable xmlns="http://schemas.openxmlformats.org/spreadsheetml/2006/main" name="DadosExternos5_2" preserveFormatting="0" connectionId="5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39.xml><?xml version="1.0" encoding="utf-8"?>
<queryTable xmlns="http://schemas.openxmlformats.org/spreadsheetml/2006/main" name="DadosExternos15_2" preserveFormatting="0" connectionId="5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.xml><?xml version="1.0" encoding="utf-8"?>
<queryTable xmlns="http://schemas.openxmlformats.org/spreadsheetml/2006/main" name="DadosExternos2" preserveFormatting="0" connectionId="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0.xml><?xml version="1.0" encoding="utf-8"?>
<queryTable xmlns="http://schemas.openxmlformats.org/spreadsheetml/2006/main" name="DadosExternos2" preserveFormatting="0" connectionId="3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1.xml><?xml version="1.0" encoding="utf-8"?>
<queryTable xmlns="http://schemas.openxmlformats.org/spreadsheetml/2006/main" name="DadosExternos16_2" preserveFormatting="0" connectionId="5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2.xml><?xml version="1.0" encoding="utf-8"?>
<queryTable xmlns="http://schemas.openxmlformats.org/spreadsheetml/2006/main" name="DadosExternos18" preserveFormatting="0" connectionId="3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3.xml><?xml version="1.0" encoding="utf-8"?>
<queryTable xmlns="http://schemas.openxmlformats.org/spreadsheetml/2006/main" name="DadosExternos16" preserveFormatting="0" connectionId="3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4.xml><?xml version="1.0" encoding="utf-8"?>
<queryTable xmlns="http://schemas.openxmlformats.org/spreadsheetml/2006/main" name="DadosExternos15_1" preserveFormatting="0" connectionId="4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5.xml><?xml version="1.0" encoding="utf-8"?>
<queryTable xmlns="http://schemas.openxmlformats.org/spreadsheetml/2006/main" name="DadosExternos17_2" preserveFormatting="0" connectionId="4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6.xml><?xml version="1.0" encoding="utf-8"?>
<queryTable xmlns="http://schemas.openxmlformats.org/spreadsheetml/2006/main" name="DadosExternos6" preserveFormatting="0" connectionId="3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7.xml><?xml version="1.0" encoding="utf-8"?>
<queryTable xmlns="http://schemas.openxmlformats.org/spreadsheetml/2006/main" name="DadosExternos6_1" preserveFormatting="0" connectionId="4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8.xml><?xml version="1.0" encoding="utf-8"?>
<queryTable xmlns="http://schemas.openxmlformats.org/spreadsheetml/2006/main" name="DadosExternos18_1" preserveFormatting="0" connectionId="7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49.xml><?xml version="1.0" encoding="utf-8"?>
<queryTable xmlns="http://schemas.openxmlformats.org/spreadsheetml/2006/main" name="DadosExternos15_2" preserveFormatting="0" connectionId="5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.xml><?xml version="1.0" encoding="utf-8"?>
<queryTable xmlns="http://schemas.openxmlformats.org/spreadsheetml/2006/main" name="DadosExternos16_2" preserveFormatting="0" connectionId="6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0.xml><?xml version="1.0" encoding="utf-8"?>
<queryTable xmlns="http://schemas.openxmlformats.org/spreadsheetml/2006/main" name="DadosExternos2_1" preserveFormatting="0" connectionId="6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1.xml><?xml version="1.0" encoding="utf-8"?>
<queryTable xmlns="http://schemas.openxmlformats.org/spreadsheetml/2006/main" name="DadosExternos5_1" preserveFormatting="0" connectionId="6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2.xml><?xml version="1.0" encoding="utf-8"?>
<queryTable xmlns="http://schemas.openxmlformats.org/spreadsheetml/2006/main" name="DadosExternos18" preserveFormatting="0" connectionId="7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3.xml><?xml version="1.0" encoding="utf-8"?>
<queryTable xmlns="http://schemas.openxmlformats.org/spreadsheetml/2006/main" name="DadosExternos17_2" preserveFormatting="0" connectionId="6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4.xml><?xml version="1.0" encoding="utf-8"?>
<queryTable xmlns="http://schemas.openxmlformats.org/spreadsheetml/2006/main" name="DadosExternos5_2" preserveFormatting="0" connectionId="5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5.xml><?xml version="1.0" encoding="utf-8"?>
<queryTable xmlns="http://schemas.openxmlformats.org/spreadsheetml/2006/main" name="DadosExternos2" preserveFormatting="0" connectionId="7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6.xml><?xml version="1.0" encoding="utf-8"?>
<queryTable xmlns="http://schemas.openxmlformats.org/spreadsheetml/2006/main" name="DadosExternos6_1" preserveFormatting="0" connectionId="6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7.xml><?xml version="1.0" encoding="utf-8"?>
<queryTable xmlns="http://schemas.openxmlformats.org/spreadsheetml/2006/main" name="DadosExternos17_1" preserveFormatting="0" connectionId="6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8.xml><?xml version="1.0" encoding="utf-8"?>
<queryTable xmlns="http://schemas.openxmlformats.org/spreadsheetml/2006/main" name="DadosExternos6" preserveFormatting="0" connectionId="7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59.xml><?xml version="1.0" encoding="utf-8"?>
<queryTable xmlns="http://schemas.openxmlformats.org/spreadsheetml/2006/main" name="DadosExternos5" preserveFormatting="0" connectionId="7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.xml><?xml version="1.0" encoding="utf-8"?>
<queryTable xmlns="http://schemas.openxmlformats.org/spreadsheetml/2006/main" name="DadosExternos18" preserveFormatting="0" connectionId="23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0.xml><?xml version="1.0" encoding="utf-8"?>
<queryTable xmlns="http://schemas.openxmlformats.org/spreadsheetml/2006/main" name="DadosExternos15" preserveFormatting="0" connectionId="7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1.xml><?xml version="1.0" encoding="utf-8"?>
<queryTable xmlns="http://schemas.openxmlformats.org/spreadsheetml/2006/main" name="DadosExternos2_2" preserveFormatting="0" connectionId="5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2.xml><?xml version="1.0" encoding="utf-8"?>
<queryTable xmlns="http://schemas.openxmlformats.org/spreadsheetml/2006/main" name="DadosExternos16" preserveFormatting="0" connectionId="7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3.xml><?xml version="1.0" encoding="utf-8"?>
<queryTable xmlns="http://schemas.openxmlformats.org/spreadsheetml/2006/main" name="DadosExternos18_2" preserveFormatting="0" connectionId="6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4.xml><?xml version="1.0" encoding="utf-8"?>
<queryTable xmlns="http://schemas.openxmlformats.org/spreadsheetml/2006/main" name="DadosExternos16_2" preserveFormatting="0" connectionId="6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5.xml><?xml version="1.0" encoding="utf-8"?>
<queryTable xmlns="http://schemas.openxmlformats.org/spreadsheetml/2006/main" name="DadosExternos15_1" preserveFormatting="0" connectionId="6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6.xml><?xml version="1.0" encoding="utf-8"?>
<queryTable xmlns="http://schemas.openxmlformats.org/spreadsheetml/2006/main" name="DadosExternos17" preserveFormatting="0" connectionId="7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7.xml><?xml version="1.0" encoding="utf-8"?>
<queryTable xmlns="http://schemas.openxmlformats.org/spreadsheetml/2006/main" name="DadosExternos6_2" preserveFormatting="0" connectionId="5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8.xml><?xml version="1.0" encoding="utf-8"?>
<queryTable xmlns="http://schemas.openxmlformats.org/spreadsheetml/2006/main" name="DadosExternos16_1" preserveFormatting="0" connectionId="6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69.xml><?xml version="1.0" encoding="utf-8"?>
<queryTable xmlns="http://schemas.openxmlformats.org/spreadsheetml/2006/main" name="DadosExternos2_1" preserveFormatting="0" connectionId="9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.xml><?xml version="1.0" encoding="utf-8"?>
<queryTable xmlns="http://schemas.openxmlformats.org/spreadsheetml/2006/main" name="DadosExternos16" preserveFormatting="0" connectionId="20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0.xml><?xml version="1.0" encoding="utf-8"?>
<queryTable xmlns="http://schemas.openxmlformats.org/spreadsheetml/2006/main" name="DadosExternos15" preserveFormatting="0" connectionId="8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1.xml><?xml version="1.0" encoding="utf-8"?>
<queryTable xmlns="http://schemas.openxmlformats.org/spreadsheetml/2006/main" name="DadosExternos18_1" preserveFormatting="0" connectionId="8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2.xml><?xml version="1.0" encoding="utf-8"?>
<queryTable xmlns="http://schemas.openxmlformats.org/spreadsheetml/2006/main" name="DadosExternos17_1" preserveFormatting="0" connectionId="8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3.xml><?xml version="1.0" encoding="utf-8"?>
<queryTable xmlns="http://schemas.openxmlformats.org/spreadsheetml/2006/main" name="DadosExternos18_2" preserveFormatting="0" connectionId="9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4.xml><?xml version="1.0" encoding="utf-8"?>
<queryTable xmlns="http://schemas.openxmlformats.org/spreadsheetml/2006/main" name="DadosExternos17" preserveFormatting="0" connectionId="8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5.xml><?xml version="1.0" encoding="utf-8"?>
<queryTable xmlns="http://schemas.openxmlformats.org/spreadsheetml/2006/main" name="DadosExternos5" preserveFormatting="0" connectionId="7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6.xml><?xml version="1.0" encoding="utf-8"?>
<queryTable xmlns="http://schemas.openxmlformats.org/spreadsheetml/2006/main" name="DadosExternos2_2" preserveFormatting="0" connectionId="10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7.xml><?xml version="1.0" encoding="utf-8"?>
<queryTable xmlns="http://schemas.openxmlformats.org/spreadsheetml/2006/main" name="DadosExternos16_1" preserveFormatting="0" connectionId="8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8.xml><?xml version="1.0" encoding="utf-8"?>
<queryTable xmlns="http://schemas.openxmlformats.org/spreadsheetml/2006/main" name="DadosExternos5_1" preserveFormatting="0" connectionId="9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79.xml><?xml version="1.0" encoding="utf-8"?>
<queryTable xmlns="http://schemas.openxmlformats.org/spreadsheetml/2006/main" name="DadosExternos6_2" preserveFormatting="0" connectionId="9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.xml><?xml version="1.0" encoding="utf-8"?>
<queryTable xmlns="http://schemas.openxmlformats.org/spreadsheetml/2006/main" name="DadosExternos15_1" preserveFormatting="0" connectionId="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0.xml><?xml version="1.0" encoding="utf-8"?>
<queryTable xmlns="http://schemas.openxmlformats.org/spreadsheetml/2006/main" name="DadosExternos5_2" preserveFormatting="0" connectionId="9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1.xml><?xml version="1.0" encoding="utf-8"?>
<queryTable xmlns="http://schemas.openxmlformats.org/spreadsheetml/2006/main" name="DadosExternos15_2" preserveFormatting="0" connectionId="9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2.xml><?xml version="1.0" encoding="utf-8"?>
<queryTable xmlns="http://schemas.openxmlformats.org/spreadsheetml/2006/main" name="DadosExternos2" preserveFormatting="0" connectionId="7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3.xml><?xml version="1.0" encoding="utf-8"?>
<queryTable xmlns="http://schemas.openxmlformats.org/spreadsheetml/2006/main" name="DadosExternos16_2" preserveFormatting="0" connectionId="9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4.xml><?xml version="1.0" encoding="utf-8"?>
<queryTable xmlns="http://schemas.openxmlformats.org/spreadsheetml/2006/main" name="DadosExternos18" preserveFormatting="0" connectionId="8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5.xml><?xml version="1.0" encoding="utf-8"?>
<queryTable xmlns="http://schemas.openxmlformats.org/spreadsheetml/2006/main" name="DadosExternos16" preserveFormatting="0" connectionId="8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6.xml><?xml version="1.0" encoding="utf-8"?>
<queryTable xmlns="http://schemas.openxmlformats.org/spreadsheetml/2006/main" name="DadosExternos15_1" preserveFormatting="0" connectionId="8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7.xml><?xml version="1.0" encoding="utf-8"?>
<queryTable xmlns="http://schemas.openxmlformats.org/spreadsheetml/2006/main" name="DadosExternos17_2" preserveFormatting="0" connectionId="9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8.xml><?xml version="1.0" encoding="utf-8"?>
<queryTable xmlns="http://schemas.openxmlformats.org/spreadsheetml/2006/main" name="DadosExternos6" preserveFormatting="0" connectionId="8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89.xml><?xml version="1.0" encoding="utf-8"?>
<queryTable xmlns="http://schemas.openxmlformats.org/spreadsheetml/2006/main" name="DadosExternos6_1" preserveFormatting="0" connectionId="9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.xml><?xml version="1.0" encoding="utf-8"?>
<queryTable xmlns="http://schemas.openxmlformats.org/spreadsheetml/2006/main" name="DadosExternos17_2" preserveFormatting="0" connectionId="5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0.xml><?xml version="1.0" encoding="utf-8"?>
<queryTable xmlns="http://schemas.openxmlformats.org/spreadsheetml/2006/main" name="DadosExternos2_1" preserveFormatting="0" connectionId="11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1.xml><?xml version="1.0" encoding="utf-8"?>
<queryTable xmlns="http://schemas.openxmlformats.org/spreadsheetml/2006/main" name="DadosExternos15" preserveFormatting="0" connectionId="10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2.xml><?xml version="1.0" encoding="utf-8"?>
<queryTable xmlns="http://schemas.openxmlformats.org/spreadsheetml/2006/main" name="DadosExternos18_1" preserveFormatting="0" connectionId="10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3.xml><?xml version="1.0" encoding="utf-8"?>
<queryTable xmlns="http://schemas.openxmlformats.org/spreadsheetml/2006/main" name="DadosExternos17_1" preserveFormatting="0" connectionId="11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4.xml><?xml version="1.0" encoding="utf-8"?>
<queryTable xmlns="http://schemas.openxmlformats.org/spreadsheetml/2006/main" name="DadosExternos18_2" preserveFormatting="0" connectionId="11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5.xml><?xml version="1.0" encoding="utf-8"?>
<queryTable xmlns="http://schemas.openxmlformats.org/spreadsheetml/2006/main" name="DadosExternos17" preserveFormatting="0" connectionId="10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6.xml><?xml version="1.0" encoding="utf-8"?>
<queryTable xmlns="http://schemas.openxmlformats.org/spreadsheetml/2006/main" name="DadosExternos5" preserveFormatting="0" connectionId="10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7.xml><?xml version="1.0" encoding="utf-8"?>
<queryTable xmlns="http://schemas.openxmlformats.org/spreadsheetml/2006/main" name="DadosExternos2_2" preserveFormatting="0" connectionId="12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8.xml><?xml version="1.0" encoding="utf-8"?>
<queryTable xmlns="http://schemas.openxmlformats.org/spreadsheetml/2006/main" name="DadosExternos16_1" preserveFormatting="0" connectionId="11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199.xml><?xml version="1.0" encoding="utf-8"?>
<queryTable xmlns="http://schemas.openxmlformats.org/spreadsheetml/2006/main" name="DadosExternos5_1" preserveFormatting="0" connectionId="11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name="DadosExternos15" preserveFormatting="0" connectionId="19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.xml><?xml version="1.0" encoding="utf-8"?>
<queryTable xmlns="http://schemas.openxmlformats.org/spreadsheetml/2006/main" name="DadosExternos6" preserveFormatting="0" connectionId="11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0.xml><?xml version="1.0" encoding="utf-8"?>
<queryTable xmlns="http://schemas.openxmlformats.org/spreadsheetml/2006/main" name="DadosExternos6_2" preserveFormatting="0" connectionId="12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1.xml><?xml version="1.0" encoding="utf-8"?>
<queryTable xmlns="http://schemas.openxmlformats.org/spreadsheetml/2006/main" name="DadosExternos5_2" preserveFormatting="0" connectionId="12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2.xml><?xml version="1.0" encoding="utf-8"?>
<queryTable xmlns="http://schemas.openxmlformats.org/spreadsheetml/2006/main" name="DadosExternos15_2" preserveFormatting="0" connectionId="12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3.xml><?xml version="1.0" encoding="utf-8"?>
<queryTable xmlns="http://schemas.openxmlformats.org/spreadsheetml/2006/main" name="DadosExternos2" preserveFormatting="0" connectionId="10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4.xml><?xml version="1.0" encoding="utf-8"?>
<queryTable xmlns="http://schemas.openxmlformats.org/spreadsheetml/2006/main" name="DadosExternos16_2" preserveFormatting="0" connectionId="12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5.xml><?xml version="1.0" encoding="utf-8"?>
<queryTable xmlns="http://schemas.openxmlformats.org/spreadsheetml/2006/main" name="DadosExternos18" preserveFormatting="0" connectionId="10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6.xml><?xml version="1.0" encoding="utf-8"?>
<queryTable xmlns="http://schemas.openxmlformats.org/spreadsheetml/2006/main" name="DadosExternos16" preserveFormatting="0" connectionId="10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7.xml><?xml version="1.0" encoding="utf-8"?>
<queryTable xmlns="http://schemas.openxmlformats.org/spreadsheetml/2006/main" name="DadosExternos15_1" preserveFormatting="0" connectionId="11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8.xml><?xml version="1.0" encoding="utf-8"?>
<queryTable xmlns="http://schemas.openxmlformats.org/spreadsheetml/2006/main" name="DadosExternos17_2" preserveFormatting="0" connectionId="11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09.xml><?xml version="1.0" encoding="utf-8"?>
<queryTable xmlns="http://schemas.openxmlformats.org/spreadsheetml/2006/main" name="DadosExternos6" preserveFormatting="0" connectionId="10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.xml><?xml version="1.0" encoding="utf-8"?>
<queryTable xmlns="http://schemas.openxmlformats.org/spreadsheetml/2006/main" name="DadosExternos6_1" preserveFormatting="0" connectionId="1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0.xml><?xml version="1.0" encoding="utf-8"?>
<queryTable xmlns="http://schemas.openxmlformats.org/spreadsheetml/2006/main" name="DadosExternos6_1" preserveFormatting="0" connectionId="11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1.xml><?xml version="1.0" encoding="utf-8"?>
<queryTable xmlns="http://schemas.openxmlformats.org/spreadsheetml/2006/main" name="DadosExternos18_1" preserveFormatting="0" connectionId="14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2.xml><?xml version="1.0" encoding="utf-8"?>
<queryTable xmlns="http://schemas.openxmlformats.org/spreadsheetml/2006/main" name="DadosExternos15_2" preserveFormatting="0" connectionId="12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3.xml><?xml version="1.0" encoding="utf-8"?>
<queryTable xmlns="http://schemas.openxmlformats.org/spreadsheetml/2006/main" name="DadosExternos2_1" preserveFormatting="0" connectionId="13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4.xml><?xml version="1.0" encoding="utf-8"?>
<queryTable xmlns="http://schemas.openxmlformats.org/spreadsheetml/2006/main" name="DadosExternos5_1" preserveFormatting="0" connectionId="13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5.xml><?xml version="1.0" encoding="utf-8"?>
<queryTable xmlns="http://schemas.openxmlformats.org/spreadsheetml/2006/main" name="DadosExternos18" preserveFormatting="0" connectionId="14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6.xml><?xml version="1.0" encoding="utf-8"?>
<queryTable xmlns="http://schemas.openxmlformats.org/spreadsheetml/2006/main" name="DadosExternos17_2" preserveFormatting="0" connectionId="13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7.xml><?xml version="1.0" encoding="utf-8"?>
<queryTable xmlns="http://schemas.openxmlformats.org/spreadsheetml/2006/main" name="DadosExternos5_2" preserveFormatting="0" connectionId="12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8.xml><?xml version="1.0" encoding="utf-8"?>
<queryTable xmlns="http://schemas.openxmlformats.org/spreadsheetml/2006/main" name="DadosExternos2" preserveFormatting="0" connectionId="14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19.xml><?xml version="1.0" encoding="utf-8"?>
<queryTable xmlns="http://schemas.openxmlformats.org/spreadsheetml/2006/main" name="DadosExternos6_1" preserveFormatting="0" connectionId="13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.xml><?xml version="1.0" encoding="utf-8"?>
<queryTable xmlns="http://schemas.openxmlformats.org/spreadsheetml/2006/main" name="DadosExternos18_1" preserveFormatting="0" connectionId="20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0.xml><?xml version="1.0" encoding="utf-8"?>
<queryTable xmlns="http://schemas.openxmlformats.org/spreadsheetml/2006/main" name="DadosExternos17_1" preserveFormatting="0" connectionId="13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1.xml><?xml version="1.0" encoding="utf-8"?>
<queryTable xmlns="http://schemas.openxmlformats.org/spreadsheetml/2006/main" name="DadosExternos6" preserveFormatting="0" connectionId="14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2.xml><?xml version="1.0" encoding="utf-8"?>
<queryTable xmlns="http://schemas.openxmlformats.org/spreadsheetml/2006/main" name="DadosExternos5" preserveFormatting="0" connectionId="14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3.xml><?xml version="1.0" encoding="utf-8"?>
<queryTable xmlns="http://schemas.openxmlformats.org/spreadsheetml/2006/main" name="DadosExternos15" preserveFormatting="0" connectionId="14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4.xml><?xml version="1.0" encoding="utf-8"?>
<queryTable xmlns="http://schemas.openxmlformats.org/spreadsheetml/2006/main" name="DadosExternos2_2" preserveFormatting="0" connectionId="12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5.xml><?xml version="1.0" encoding="utf-8"?>
<queryTable xmlns="http://schemas.openxmlformats.org/spreadsheetml/2006/main" name="DadosExternos16" preserveFormatting="0" connectionId="14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6.xml><?xml version="1.0" encoding="utf-8"?>
<queryTable xmlns="http://schemas.openxmlformats.org/spreadsheetml/2006/main" name="DadosExternos18_2" preserveFormatting="0" connectionId="13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7.xml><?xml version="1.0" encoding="utf-8"?>
<queryTable xmlns="http://schemas.openxmlformats.org/spreadsheetml/2006/main" name="DadosExternos16_2" preserveFormatting="0" connectionId="13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8.xml><?xml version="1.0" encoding="utf-8"?>
<queryTable xmlns="http://schemas.openxmlformats.org/spreadsheetml/2006/main" name="DadosExternos15_1" preserveFormatting="0" connectionId="13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29.xml><?xml version="1.0" encoding="utf-8"?>
<queryTable xmlns="http://schemas.openxmlformats.org/spreadsheetml/2006/main" name="DadosExternos17" preserveFormatting="0" connectionId="14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.xml><?xml version="1.0" encoding="utf-8"?>
<queryTable xmlns="http://schemas.openxmlformats.org/spreadsheetml/2006/main" name="DadosExternos15_2" preserveFormatting="0" connectionId="15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0.xml><?xml version="1.0" encoding="utf-8"?>
<queryTable xmlns="http://schemas.openxmlformats.org/spreadsheetml/2006/main" name="DadosExternos6_2" preserveFormatting="0" connectionId="12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1.xml><?xml version="1.0" encoding="utf-8"?>
<queryTable xmlns="http://schemas.openxmlformats.org/spreadsheetml/2006/main" name="DadosExternos16_1" preserveFormatting="0" connectionId="13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2.xml><?xml version="1.0" encoding="utf-8"?>
<queryTable xmlns="http://schemas.openxmlformats.org/spreadsheetml/2006/main" name="DadosExternos2_1" preserveFormatting="0" connectionId="16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3.xml><?xml version="1.0" encoding="utf-8"?>
<queryTable xmlns="http://schemas.openxmlformats.org/spreadsheetml/2006/main" name="DadosExternos15" preserveFormatting="0" connectionId="15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4.xml><?xml version="1.0" encoding="utf-8"?>
<queryTable xmlns="http://schemas.openxmlformats.org/spreadsheetml/2006/main" name="DadosExternos18_1" preserveFormatting="0" connectionId="15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5.xml><?xml version="1.0" encoding="utf-8"?>
<queryTable xmlns="http://schemas.openxmlformats.org/spreadsheetml/2006/main" name="DadosExternos17_1" preserveFormatting="0" connectionId="15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6.xml><?xml version="1.0" encoding="utf-8"?>
<queryTable xmlns="http://schemas.openxmlformats.org/spreadsheetml/2006/main" name="DadosExternos18_2" preserveFormatting="0" connectionId="16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7.xml><?xml version="1.0" encoding="utf-8"?>
<queryTable xmlns="http://schemas.openxmlformats.org/spreadsheetml/2006/main" name="DadosExternos17" preserveFormatting="0" connectionId="15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8.xml><?xml version="1.0" encoding="utf-8"?>
<queryTable xmlns="http://schemas.openxmlformats.org/spreadsheetml/2006/main" name="DadosExternos5" preserveFormatting="0" connectionId="15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39.xml><?xml version="1.0" encoding="utf-8"?>
<queryTable xmlns="http://schemas.openxmlformats.org/spreadsheetml/2006/main" name="DadosExternos2_2" preserveFormatting="0" connectionId="17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.xml><?xml version="1.0" encoding="utf-8"?>
<queryTable xmlns="http://schemas.openxmlformats.org/spreadsheetml/2006/main" name="DadosExternos2_1" preserveFormatting="0" connectionId="19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0.xml><?xml version="1.0" encoding="utf-8"?>
<queryTable xmlns="http://schemas.openxmlformats.org/spreadsheetml/2006/main" name="DadosExternos16_1" preserveFormatting="0" connectionId="15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1.xml><?xml version="1.0" encoding="utf-8"?>
<queryTable xmlns="http://schemas.openxmlformats.org/spreadsheetml/2006/main" name="DadosExternos5_1" preserveFormatting="0" connectionId="16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2.xml><?xml version="1.0" encoding="utf-8"?>
<queryTable xmlns="http://schemas.openxmlformats.org/spreadsheetml/2006/main" name="DadosExternos6_2" preserveFormatting="0" connectionId="16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3.xml><?xml version="1.0" encoding="utf-8"?>
<queryTable xmlns="http://schemas.openxmlformats.org/spreadsheetml/2006/main" name="DadosExternos5_2" preserveFormatting="0" connectionId="17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4.xml><?xml version="1.0" encoding="utf-8"?>
<queryTable xmlns="http://schemas.openxmlformats.org/spreadsheetml/2006/main" name="DadosExternos15_2" preserveFormatting="0" connectionId="16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5.xml><?xml version="1.0" encoding="utf-8"?>
<queryTable xmlns="http://schemas.openxmlformats.org/spreadsheetml/2006/main" name="DadosExternos2" preserveFormatting="0" connectionId="14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6.xml><?xml version="1.0" encoding="utf-8"?>
<queryTable xmlns="http://schemas.openxmlformats.org/spreadsheetml/2006/main" name="DadosExternos16_2" preserveFormatting="0" connectionId="16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7.xml><?xml version="1.0" encoding="utf-8"?>
<queryTable xmlns="http://schemas.openxmlformats.org/spreadsheetml/2006/main" name="DadosExternos18" preserveFormatting="0" connectionId="15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8.xml><?xml version="1.0" encoding="utf-8"?>
<queryTable xmlns="http://schemas.openxmlformats.org/spreadsheetml/2006/main" name="DadosExternos16" preserveFormatting="0" connectionId="15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49.xml><?xml version="1.0" encoding="utf-8"?>
<queryTable xmlns="http://schemas.openxmlformats.org/spreadsheetml/2006/main" name="DadosExternos15_1" preserveFormatting="0" connectionId="16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.xml><?xml version="1.0" encoding="utf-8"?>
<queryTable xmlns="http://schemas.openxmlformats.org/spreadsheetml/2006/main" name="DadosExternos5_1" preserveFormatting="0" connectionId="19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0.xml><?xml version="1.0" encoding="utf-8"?>
<queryTable xmlns="http://schemas.openxmlformats.org/spreadsheetml/2006/main" name="DadosExternos17_2" preserveFormatting="0" connectionId="16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1.xml><?xml version="1.0" encoding="utf-8"?>
<queryTable xmlns="http://schemas.openxmlformats.org/spreadsheetml/2006/main" name="DadosExternos6" preserveFormatting="0" connectionId="15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2.xml><?xml version="1.0" encoding="utf-8"?>
<queryTable xmlns="http://schemas.openxmlformats.org/spreadsheetml/2006/main" name="DadosExternos6_1" preserveFormatting="0" connectionId="16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3.xml><?xml version="1.0" encoding="utf-8"?>
<queryTable xmlns="http://schemas.openxmlformats.org/spreadsheetml/2006/main" name="DadosExternos18_1" preserveFormatting="0" connectionId="18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4.xml><?xml version="1.0" encoding="utf-8"?>
<queryTable xmlns="http://schemas.openxmlformats.org/spreadsheetml/2006/main" name="DadosExternos15_2" preserveFormatting="0" connectionId="17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5.xml><?xml version="1.0" encoding="utf-8"?>
<queryTable xmlns="http://schemas.openxmlformats.org/spreadsheetml/2006/main" name="DadosExternos2_1" preserveFormatting="0" connectionId="17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6.xml><?xml version="1.0" encoding="utf-8"?>
<queryTable xmlns="http://schemas.openxmlformats.org/spreadsheetml/2006/main" name="DadosExternos5_1" preserveFormatting="0" connectionId="18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7.xml><?xml version="1.0" encoding="utf-8"?>
<queryTable xmlns="http://schemas.openxmlformats.org/spreadsheetml/2006/main" name="DadosExternos18" preserveFormatting="0" connectionId="18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8.xml><?xml version="1.0" encoding="utf-8"?>
<queryTable xmlns="http://schemas.openxmlformats.org/spreadsheetml/2006/main" name="DadosExternos17_2" preserveFormatting="0" connectionId="17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59.xml><?xml version="1.0" encoding="utf-8"?>
<queryTable xmlns="http://schemas.openxmlformats.org/spreadsheetml/2006/main" name="DadosExternos5_2" preserveFormatting="0" connectionId="17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.xml><?xml version="1.0" encoding="utf-8"?>
<queryTable xmlns="http://schemas.openxmlformats.org/spreadsheetml/2006/main" name="DadosExternos18" preserveFormatting="0" connectionId="20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0.xml><?xml version="1.0" encoding="utf-8"?>
<queryTable xmlns="http://schemas.openxmlformats.org/spreadsheetml/2006/main" name="DadosExternos2" preserveFormatting="0" connectionId="19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1.xml><?xml version="1.0" encoding="utf-8"?>
<queryTable xmlns="http://schemas.openxmlformats.org/spreadsheetml/2006/main" name="DadosExternos6_1" preserveFormatting="0" connectionId="18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2.xml><?xml version="1.0" encoding="utf-8"?>
<queryTable xmlns="http://schemas.openxmlformats.org/spreadsheetml/2006/main" name="DadosExternos17_1" preserveFormatting="0" connectionId="18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3.xml><?xml version="1.0" encoding="utf-8"?>
<queryTable xmlns="http://schemas.openxmlformats.org/spreadsheetml/2006/main" name="DadosExternos6" preserveFormatting="0" connectionId="19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4.xml><?xml version="1.0" encoding="utf-8"?>
<queryTable xmlns="http://schemas.openxmlformats.org/spreadsheetml/2006/main" name="DadosExternos5" preserveFormatting="0" connectionId="19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5.xml><?xml version="1.0" encoding="utf-8"?>
<queryTable xmlns="http://schemas.openxmlformats.org/spreadsheetml/2006/main" name="DadosExternos15" preserveFormatting="0" connectionId="19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6.xml><?xml version="1.0" encoding="utf-8"?>
<queryTable xmlns="http://schemas.openxmlformats.org/spreadsheetml/2006/main" name="DadosExternos2_2" preserveFormatting="0" connectionId="17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7.xml><?xml version="1.0" encoding="utf-8"?>
<queryTable xmlns="http://schemas.openxmlformats.org/spreadsheetml/2006/main" name="DadosExternos16" preserveFormatting="0" connectionId="18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8.xml><?xml version="1.0" encoding="utf-8"?>
<queryTable xmlns="http://schemas.openxmlformats.org/spreadsheetml/2006/main" name="DadosExternos18_2" preserveFormatting="0" connectionId="17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69.xml><?xml version="1.0" encoding="utf-8"?>
<queryTable xmlns="http://schemas.openxmlformats.org/spreadsheetml/2006/main" name="DadosExternos16_2" preserveFormatting="0" connectionId="17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.xml><?xml version="1.0" encoding="utf-8"?>
<queryTable xmlns="http://schemas.openxmlformats.org/spreadsheetml/2006/main" name="DadosExternos17_2" preserveFormatting="0" connectionId="18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0.xml><?xml version="1.0" encoding="utf-8"?>
<queryTable xmlns="http://schemas.openxmlformats.org/spreadsheetml/2006/main" name="DadosExternos15_1" preserveFormatting="0" connectionId="18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1.xml><?xml version="1.0" encoding="utf-8"?>
<queryTable xmlns="http://schemas.openxmlformats.org/spreadsheetml/2006/main" name="DadosExternos17" preserveFormatting="0" connectionId="18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2.xml><?xml version="1.0" encoding="utf-8"?>
<queryTable xmlns="http://schemas.openxmlformats.org/spreadsheetml/2006/main" name="DadosExternos6_2" preserveFormatting="0" connectionId="17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73.xml><?xml version="1.0" encoding="utf-8"?>
<queryTable xmlns="http://schemas.openxmlformats.org/spreadsheetml/2006/main" name="DadosExternos16_1" preserveFormatting="0" connectionId="18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8.xml><?xml version="1.0" encoding="utf-8"?>
<queryTable xmlns="http://schemas.openxmlformats.org/spreadsheetml/2006/main" name="DadosExternos5_2" preserveFormatting="0" connectionId="13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29.xml><?xml version="1.0" encoding="utf-8"?>
<queryTable xmlns="http://schemas.openxmlformats.org/spreadsheetml/2006/main" name="DadosExternos2" preserveFormatting="0" connectionId="21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name="DadosExternos18_1" preserveFormatting="0" connectionId="24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0.xml><?xml version="1.0" encoding="utf-8"?>
<queryTable xmlns="http://schemas.openxmlformats.org/spreadsheetml/2006/main" name="DadosExternos6_1" preserveFormatting="0" connectionId="19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1.xml><?xml version="1.0" encoding="utf-8"?>
<queryTable xmlns="http://schemas.openxmlformats.org/spreadsheetml/2006/main" name="DadosExternos17_1" preserveFormatting="0" connectionId="20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2.xml><?xml version="1.0" encoding="utf-8"?>
<queryTable xmlns="http://schemas.openxmlformats.org/spreadsheetml/2006/main" name="DadosExternos6" preserveFormatting="0" connectionId="20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3.xml><?xml version="1.0" encoding="utf-8"?>
<queryTable xmlns="http://schemas.openxmlformats.org/spreadsheetml/2006/main" name="DadosExternos5" preserveFormatting="0" connectionId="20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4.xml><?xml version="1.0" encoding="utf-8"?>
<queryTable xmlns="http://schemas.openxmlformats.org/spreadsheetml/2006/main" name="DadosExternos15" preserveFormatting="0" connectionId="20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5.xml><?xml version="1.0" encoding="utf-8"?>
<queryTable xmlns="http://schemas.openxmlformats.org/spreadsheetml/2006/main" name="DadosExternos2_2" preserveFormatting="0" connectionId="12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6.xml><?xml version="1.0" encoding="utf-8"?>
<queryTable xmlns="http://schemas.openxmlformats.org/spreadsheetml/2006/main" name="DadosExternos16" preserveFormatting="0" connectionId="20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7.xml><?xml version="1.0" encoding="utf-8"?>
<queryTable xmlns="http://schemas.openxmlformats.org/spreadsheetml/2006/main" name="DadosExternos18_2" preserveFormatting="0" connectionId="19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8.xml><?xml version="1.0" encoding="utf-8"?>
<queryTable xmlns="http://schemas.openxmlformats.org/spreadsheetml/2006/main" name="DadosExternos16_2" preserveFormatting="0" connectionId="16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39.xml><?xml version="1.0" encoding="utf-8"?>
<queryTable xmlns="http://schemas.openxmlformats.org/spreadsheetml/2006/main" name="DadosExternos15_1" preserveFormatting="0" connectionId="19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.xml><?xml version="1.0" encoding="utf-8"?>
<queryTable xmlns="http://schemas.openxmlformats.org/spreadsheetml/2006/main" name="DadosExternos17_1" preserveFormatting="0" connectionId="25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0.xml><?xml version="1.0" encoding="utf-8"?>
<queryTable xmlns="http://schemas.openxmlformats.org/spreadsheetml/2006/main" name="DadosExternos17" preserveFormatting="0" connectionId="20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1.xml><?xml version="1.0" encoding="utf-8"?>
<queryTable xmlns="http://schemas.openxmlformats.org/spreadsheetml/2006/main" name="DadosExternos6_2" preserveFormatting="0" connectionId="14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2.xml><?xml version="1.0" encoding="utf-8"?>
<queryTable xmlns="http://schemas.openxmlformats.org/spreadsheetml/2006/main" name="DadosExternos16_1" preserveFormatting="0" connectionId="20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3.xml><?xml version="1.0" encoding="utf-8"?>
<queryTable xmlns="http://schemas.openxmlformats.org/spreadsheetml/2006/main" name="DadosExternos2_1" preserveFormatting="0" connectionId="22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4.xml><?xml version="1.0" encoding="utf-8"?>
<queryTable xmlns="http://schemas.openxmlformats.org/spreadsheetml/2006/main" name="DadosExternos15" preserveFormatting="0" connectionId="21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5.xml><?xml version="1.0" encoding="utf-8"?>
<queryTable xmlns="http://schemas.openxmlformats.org/spreadsheetml/2006/main" name="DadosExternos18_1" preserveFormatting="0" connectionId="21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6.xml><?xml version="1.0" encoding="utf-8"?>
<queryTable xmlns="http://schemas.openxmlformats.org/spreadsheetml/2006/main" name="DadosExternos17_1" preserveFormatting="0" connectionId="22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7.xml><?xml version="1.0" encoding="utf-8"?>
<queryTable xmlns="http://schemas.openxmlformats.org/spreadsheetml/2006/main" name="DadosExternos18_2" preserveFormatting="0" connectionId="22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8.xml><?xml version="1.0" encoding="utf-8"?>
<queryTable xmlns="http://schemas.openxmlformats.org/spreadsheetml/2006/main" name="DadosExternos17" preserveFormatting="0" connectionId="21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49.xml><?xml version="1.0" encoding="utf-8"?>
<queryTable xmlns="http://schemas.openxmlformats.org/spreadsheetml/2006/main" name="DadosExternos5" preserveFormatting="0" connectionId="21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.xml><?xml version="1.0" encoding="utf-8"?>
<queryTable xmlns="http://schemas.openxmlformats.org/spreadsheetml/2006/main" name="DadosExternos18_2" preserveFormatting="0" connectionId="4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0.xml><?xml version="1.0" encoding="utf-8"?>
<queryTable xmlns="http://schemas.openxmlformats.org/spreadsheetml/2006/main" name="DadosExternos2_2" preserveFormatting="0" connectionId="23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1.xml><?xml version="1.0" encoding="utf-8"?>
<queryTable xmlns="http://schemas.openxmlformats.org/spreadsheetml/2006/main" name="DadosExternos16_1" preserveFormatting="0" connectionId="22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2.xml><?xml version="1.0" encoding="utf-8"?>
<queryTable xmlns="http://schemas.openxmlformats.org/spreadsheetml/2006/main" name="DadosExternos5_1" preserveFormatting="0" connectionId="22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3.xml><?xml version="1.0" encoding="utf-8"?>
<queryTable xmlns="http://schemas.openxmlformats.org/spreadsheetml/2006/main" name="DadosExternos6_2" preserveFormatting="0" connectionId="23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4.xml><?xml version="1.0" encoding="utf-8"?>
<queryTable xmlns="http://schemas.openxmlformats.org/spreadsheetml/2006/main" name="DadosExternos5_2" preserveFormatting="0" connectionId="23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5.xml><?xml version="1.0" encoding="utf-8"?>
<queryTable xmlns="http://schemas.openxmlformats.org/spreadsheetml/2006/main" name="DadosExternos15_2" preserveFormatting="0" connectionId="22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6.xml><?xml version="1.0" encoding="utf-8"?>
<queryTable xmlns="http://schemas.openxmlformats.org/spreadsheetml/2006/main" name="DadosExternos2" preserveFormatting="0" connectionId="21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7.xml><?xml version="1.0" encoding="utf-8"?>
<queryTable xmlns="http://schemas.openxmlformats.org/spreadsheetml/2006/main" name="DadosExternos16_2" preserveFormatting="0" connectionId="22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8.xml><?xml version="1.0" encoding="utf-8"?>
<queryTable xmlns="http://schemas.openxmlformats.org/spreadsheetml/2006/main" name="DadosExternos18" preserveFormatting="0" connectionId="21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59.xml><?xml version="1.0" encoding="utf-8"?>
<queryTable xmlns="http://schemas.openxmlformats.org/spreadsheetml/2006/main" name="DadosExternos16" preserveFormatting="0" connectionId="21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.xml><?xml version="1.0" encoding="utf-8"?>
<queryTable xmlns="http://schemas.openxmlformats.org/spreadsheetml/2006/main" name="DadosExternos17" preserveFormatting="0" connectionId="21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0.xml><?xml version="1.0" encoding="utf-8"?>
<queryTable xmlns="http://schemas.openxmlformats.org/spreadsheetml/2006/main" name="DadosExternos15_1" preserveFormatting="0" connectionId="22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1.xml><?xml version="1.0" encoding="utf-8"?>
<queryTable xmlns="http://schemas.openxmlformats.org/spreadsheetml/2006/main" name="DadosExternos17_2" preserveFormatting="0" connectionId="22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2.xml><?xml version="1.0" encoding="utf-8"?>
<queryTable xmlns="http://schemas.openxmlformats.org/spreadsheetml/2006/main" name="DadosExternos6" preserveFormatting="0" connectionId="21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3.xml><?xml version="1.0" encoding="utf-8"?>
<queryTable xmlns="http://schemas.openxmlformats.org/spreadsheetml/2006/main" name="DadosExternos6_1" preserveFormatting="0" connectionId="22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4.xml><?xml version="1.0" encoding="utf-8"?>
<queryTable xmlns="http://schemas.openxmlformats.org/spreadsheetml/2006/main" name="DadosExternos18_1" preserveFormatting="0" connectionId="24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5.xml><?xml version="1.0" encoding="utf-8"?>
<queryTable xmlns="http://schemas.openxmlformats.org/spreadsheetml/2006/main" name="DadosExternos15_2" preserveFormatting="0" connectionId="23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6.xml><?xml version="1.0" encoding="utf-8"?>
<queryTable xmlns="http://schemas.openxmlformats.org/spreadsheetml/2006/main" name="DadosExternos2_1" preserveFormatting="0" connectionId="24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7.xml><?xml version="1.0" encoding="utf-8"?>
<queryTable xmlns="http://schemas.openxmlformats.org/spreadsheetml/2006/main" name="DadosExternos5_1" preserveFormatting="0" connectionId="24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8.xml><?xml version="1.0" encoding="utf-8"?>
<queryTable xmlns="http://schemas.openxmlformats.org/spreadsheetml/2006/main" name="DadosExternos18" preserveFormatting="0" connectionId="24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69.xml><?xml version="1.0" encoding="utf-8"?>
<queryTable xmlns="http://schemas.openxmlformats.org/spreadsheetml/2006/main" name="DadosExternos17_2" preserveFormatting="0" connectionId="23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.xml><?xml version="1.0" encoding="utf-8"?>
<queryTable xmlns="http://schemas.openxmlformats.org/spreadsheetml/2006/main" name="DadosExternos5" preserveFormatting="0" connectionId="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0.xml><?xml version="1.0" encoding="utf-8"?>
<queryTable xmlns="http://schemas.openxmlformats.org/spreadsheetml/2006/main" name="DadosExternos5_2" preserveFormatting="0" connectionId="23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1.xml><?xml version="1.0" encoding="utf-8"?>
<queryTable xmlns="http://schemas.openxmlformats.org/spreadsheetml/2006/main" name="DadosExternos2" preserveFormatting="0" connectionId="25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2.xml><?xml version="1.0" encoding="utf-8"?>
<queryTable xmlns="http://schemas.openxmlformats.org/spreadsheetml/2006/main" name="DadosExternos6_1" preserveFormatting="0" connectionId="24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3.xml><?xml version="1.0" encoding="utf-8"?>
<queryTable xmlns="http://schemas.openxmlformats.org/spreadsheetml/2006/main" name="DadosExternos17_1" preserveFormatting="0" connectionId="24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4.xml><?xml version="1.0" encoding="utf-8"?>
<queryTable xmlns="http://schemas.openxmlformats.org/spreadsheetml/2006/main" name="DadosExternos6" preserveFormatting="0" connectionId="25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5.xml><?xml version="1.0" encoding="utf-8"?>
<queryTable xmlns="http://schemas.openxmlformats.org/spreadsheetml/2006/main" name="DadosExternos5" preserveFormatting="0" connectionId="25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6.xml><?xml version="1.0" encoding="utf-8"?>
<queryTable xmlns="http://schemas.openxmlformats.org/spreadsheetml/2006/main" name="DadosExternos15" preserveFormatting="0" connectionId="25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7.xml><?xml version="1.0" encoding="utf-8"?>
<queryTable xmlns="http://schemas.openxmlformats.org/spreadsheetml/2006/main" name="DadosExternos2_2" preserveFormatting="0" connectionId="23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8.xml><?xml version="1.0" encoding="utf-8"?>
<queryTable xmlns="http://schemas.openxmlformats.org/spreadsheetml/2006/main" name="DadosExternos16" preserveFormatting="0" connectionId="25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79.xml><?xml version="1.0" encoding="utf-8"?>
<queryTable xmlns="http://schemas.openxmlformats.org/spreadsheetml/2006/main" name="DadosExternos18_2" preserveFormatting="0" connectionId="24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.xml><?xml version="1.0" encoding="utf-8"?>
<queryTable xmlns="http://schemas.openxmlformats.org/spreadsheetml/2006/main" name="DadosExternos2_2" preserveFormatting="0" connectionId="11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0.xml><?xml version="1.0" encoding="utf-8"?>
<queryTable xmlns="http://schemas.openxmlformats.org/spreadsheetml/2006/main" name="DadosExternos16_2" preserveFormatting="0" connectionId="23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1.xml><?xml version="1.0" encoding="utf-8"?>
<queryTable xmlns="http://schemas.openxmlformats.org/spreadsheetml/2006/main" name="DadosExternos15_1" preserveFormatting="0" connectionId="24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2.xml><?xml version="1.0" encoding="utf-8"?>
<queryTable xmlns="http://schemas.openxmlformats.org/spreadsheetml/2006/main" name="DadosExternos17" preserveFormatting="0" connectionId="25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3.xml><?xml version="1.0" encoding="utf-8"?>
<queryTable xmlns="http://schemas.openxmlformats.org/spreadsheetml/2006/main" name="DadosExternos6_2" preserveFormatting="0" connectionId="23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4.xml><?xml version="1.0" encoding="utf-8"?>
<queryTable xmlns="http://schemas.openxmlformats.org/spreadsheetml/2006/main" name="DadosExternos16_1" preserveFormatting="0" connectionId="246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5.xml><?xml version="1.0" encoding="utf-8"?>
<queryTable xmlns="http://schemas.openxmlformats.org/spreadsheetml/2006/main" name="DadosExternos2_1" preserveFormatting="0" connectionId="2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6.xml><?xml version="1.0" encoding="utf-8"?>
<queryTable xmlns="http://schemas.openxmlformats.org/spreadsheetml/2006/main" name="DadosExternos15" preserveFormatting="0" connectionId="1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7.xml><?xml version="1.0" encoding="utf-8"?>
<queryTable xmlns="http://schemas.openxmlformats.org/spreadsheetml/2006/main" name="DadosExternos18_1" preserveFormatting="0" connectionId="1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8.xml><?xml version="1.0" encoding="utf-8"?>
<queryTable xmlns="http://schemas.openxmlformats.org/spreadsheetml/2006/main" name="DadosExternos17_1" preserveFormatting="0" connectionId="1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89.xml><?xml version="1.0" encoding="utf-8"?>
<queryTable xmlns="http://schemas.openxmlformats.org/spreadsheetml/2006/main" name="DadosExternos18_2" preserveFormatting="0" connectionId="24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.xml><?xml version="1.0" encoding="utf-8"?>
<queryTable xmlns="http://schemas.openxmlformats.org/spreadsheetml/2006/main" name="DadosExternos16_1" preserveFormatting="0" connectionId="263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0.xml><?xml version="1.0" encoding="utf-8"?>
<queryTable xmlns="http://schemas.openxmlformats.org/spreadsheetml/2006/main" name="DadosExternos17" preserveFormatting="0" connectionId="15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1.xml><?xml version="1.0" encoding="utf-8"?>
<queryTable xmlns="http://schemas.openxmlformats.org/spreadsheetml/2006/main" name="DadosExternos5" preserveFormatting="0" connectionId="1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2.xml><?xml version="1.0" encoding="utf-8"?>
<queryTable xmlns="http://schemas.openxmlformats.org/spreadsheetml/2006/main" name="DadosExternos2_2" preserveFormatting="0" connectionId="3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3.xml><?xml version="1.0" encoding="utf-8"?>
<queryTable xmlns="http://schemas.openxmlformats.org/spreadsheetml/2006/main" name="DadosExternos16_1" preserveFormatting="0" connectionId="1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4.xml><?xml version="1.0" encoding="utf-8"?>
<queryTable xmlns="http://schemas.openxmlformats.org/spreadsheetml/2006/main" name="DadosExternos5_1" preserveFormatting="0" connectionId="22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5.xml><?xml version="1.0" encoding="utf-8"?>
<queryTable xmlns="http://schemas.openxmlformats.org/spreadsheetml/2006/main" name="DadosExternos6_2" preserveFormatting="0" connectionId="2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6.xml><?xml version="1.0" encoding="utf-8"?>
<queryTable xmlns="http://schemas.openxmlformats.org/spreadsheetml/2006/main" name="DadosExternos5_2" preserveFormatting="0" connectionId="30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7.xml><?xml version="1.0" encoding="utf-8"?>
<queryTable xmlns="http://schemas.openxmlformats.org/spreadsheetml/2006/main" name="DadosExternos15_2" preserveFormatting="0" connectionId="28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8.xml><?xml version="1.0" encoding="utf-8"?>
<queryTable xmlns="http://schemas.openxmlformats.org/spreadsheetml/2006/main" name="DadosExternos2" preserveFormatting="0" connectionId="9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queryTables/queryTable99.xml><?xml version="1.0" encoding="utf-8"?>
<queryTable xmlns="http://schemas.openxmlformats.org/spreadsheetml/2006/main" name="DadosExternos16_2" preserveFormatting="0" connectionId="27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5.xml"/><Relationship Id="rId13" Type="http://schemas.openxmlformats.org/officeDocument/2006/relationships/queryTable" Target="../queryTables/queryTable180.xml"/><Relationship Id="rId18" Type="http://schemas.openxmlformats.org/officeDocument/2006/relationships/queryTable" Target="../queryTables/queryTable185.xml"/><Relationship Id="rId3" Type="http://schemas.openxmlformats.org/officeDocument/2006/relationships/queryTable" Target="../queryTables/queryTable170.xml"/><Relationship Id="rId21" Type="http://schemas.openxmlformats.org/officeDocument/2006/relationships/queryTable" Target="../queryTables/queryTable188.xml"/><Relationship Id="rId7" Type="http://schemas.openxmlformats.org/officeDocument/2006/relationships/queryTable" Target="../queryTables/queryTable174.xml"/><Relationship Id="rId12" Type="http://schemas.openxmlformats.org/officeDocument/2006/relationships/queryTable" Target="../queryTables/queryTable179.xml"/><Relationship Id="rId17" Type="http://schemas.openxmlformats.org/officeDocument/2006/relationships/queryTable" Target="../queryTables/queryTable184.xml"/><Relationship Id="rId2" Type="http://schemas.openxmlformats.org/officeDocument/2006/relationships/queryTable" Target="../queryTables/queryTable169.xml"/><Relationship Id="rId16" Type="http://schemas.openxmlformats.org/officeDocument/2006/relationships/queryTable" Target="../queryTables/queryTable183.xml"/><Relationship Id="rId20" Type="http://schemas.openxmlformats.org/officeDocument/2006/relationships/queryTable" Target="../queryTables/queryTable187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173.xml"/><Relationship Id="rId11" Type="http://schemas.openxmlformats.org/officeDocument/2006/relationships/queryTable" Target="../queryTables/queryTable178.xml"/><Relationship Id="rId5" Type="http://schemas.openxmlformats.org/officeDocument/2006/relationships/queryTable" Target="../queryTables/queryTable172.xml"/><Relationship Id="rId15" Type="http://schemas.openxmlformats.org/officeDocument/2006/relationships/queryTable" Target="../queryTables/queryTable182.xml"/><Relationship Id="rId10" Type="http://schemas.openxmlformats.org/officeDocument/2006/relationships/queryTable" Target="../queryTables/queryTable177.xml"/><Relationship Id="rId19" Type="http://schemas.openxmlformats.org/officeDocument/2006/relationships/queryTable" Target="../queryTables/queryTable186.xml"/><Relationship Id="rId4" Type="http://schemas.openxmlformats.org/officeDocument/2006/relationships/queryTable" Target="../queryTables/queryTable171.xml"/><Relationship Id="rId9" Type="http://schemas.openxmlformats.org/officeDocument/2006/relationships/queryTable" Target="../queryTables/queryTable176.xml"/><Relationship Id="rId14" Type="http://schemas.openxmlformats.org/officeDocument/2006/relationships/queryTable" Target="../queryTables/queryTable181.xml"/><Relationship Id="rId22" Type="http://schemas.openxmlformats.org/officeDocument/2006/relationships/queryTable" Target="../queryTables/queryTable18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6.xml"/><Relationship Id="rId13" Type="http://schemas.openxmlformats.org/officeDocument/2006/relationships/queryTable" Target="../queryTables/queryTable201.xml"/><Relationship Id="rId18" Type="http://schemas.openxmlformats.org/officeDocument/2006/relationships/queryTable" Target="../queryTables/queryTable206.xml"/><Relationship Id="rId3" Type="http://schemas.openxmlformats.org/officeDocument/2006/relationships/queryTable" Target="../queryTables/queryTable191.xml"/><Relationship Id="rId21" Type="http://schemas.openxmlformats.org/officeDocument/2006/relationships/queryTable" Target="../queryTables/queryTable209.xml"/><Relationship Id="rId7" Type="http://schemas.openxmlformats.org/officeDocument/2006/relationships/queryTable" Target="../queryTables/queryTable195.xml"/><Relationship Id="rId12" Type="http://schemas.openxmlformats.org/officeDocument/2006/relationships/queryTable" Target="../queryTables/queryTable200.xml"/><Relationship Id="rId17" Type="http://schemas.openxmlformats.org/officeDocument/2006/relationships/queryTable" Target="../queryTables/queryTable205.xml"/><Relationship Id="rId2" Type="http://schemas.openxmlformats.org/officeDocument/2006/relationships/queryTable" Target="../queryTables/queryTable190.xml"/><Relationship Id="rId16" Type="http://schemas.openxmlformats.org/officeDocument/2006/relationships/queryTable" Target="../queryTables/queryTable204.xml"/><Relationship Id="rId20" Type="http://schemas.openxmlformats.org/officeDocument/2006/relationships/queryTable" Target="../queryTables/queryTable208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94.xml"/><Relationship Id="rId11" Type="http://schemas.openxmlformats.org/officeDocument/2006/relationships/queryTable" Target="../queryTables/queryTable199.xml"/><Relationship Id="rId5" Type="http://schemas.openxmlformats.org/officeDocument/2006/relationships/queryTable" Target="../queryTables/queryTable193.xml"/><Relationship Id="rId15" Type="http://schemas.openxmlformats.org/officeDocument/2006/relationships/queryTable" Target="../queryTables/queryTable203.xml"/><Relationship Id="rId10" Type="http://schemas.openxmlformats.org/officeDocument/2006/relationships/queryTable" Target="../queryTables/queryTable198.xml"/><Relationship Id="rId19" Type="http://schemas.openxmlformats.org/officeDocument/2006/relationships/queryTable" Target="../queryTables/queryTable207.xml"/><Relationship Id="rId4" Type="http://schemas.openxmlformats.org/officeDocument/2006/relationships/queryTable" Target="../queryTables/queryTable192.xml"/><Relationship Id="rId9" Type="http://schemas.openxmlformats.org/officeDocument/2006/relationships/queryTable" Target="../queryTables/queryTable197.xml"/><Relationship Id="rId14" Type="http://schemas.openxmlformats.org/officeDocument/2006/relationships/queryTable" Target="../queryTables/queryTable202.xml"/><Relationship Id="rId22" Type="http://schemas.openxmlformats.org/officeDocument/2006/relationships/queryTable" Target="../queryTables/queryTable21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13" Type="http://schemas.openxmlformats.org/officeDocument/2006/relationships/queryTable" Target="../queryTables/queryTable222.xml"/><Relationship Id="rId18" Type="http://schemas.openxmlformats.org/officeDocument/2006/relationships/queryTable" Target="../queryTables/queryTable227.xml"/><Relationship Id="rId3" Type="http://schemas.openxmlformats.org/officeDocument/2006/relationships/queryTable" Target="../queryTables/queryTable212.xml"/><Relationship Id="rId21" Type="http://schemas.openxmlformats.org/officeDocument/2006/relationships/queryTable" Target="../queryTables/queryTable230.xml"/><Relationship Id="rId7" Type="http://schemas.openxmlformats.org/officeDocument/2006/relationships/queryTable" Target="../queryTables/queryTable216.xml"/><Relationship Id="rId12" Type="http://schemas.openxmlformats.org/officeDocument/2006/relationships/queryTable" Target="../queryTables/queryTable221.xml"/><Relationship Id="rId17" Type="http://schemas.openxmlformats.org/officeDocument/2006/relationships/queryTable" Target="../queryTables/queryTable226.xml"/><Relationship Id="rId2" Type="http://schemas.openxmlformats.org/officeDocument/2006/relationships/queryTable" Target="../queryTables/queryTable211.xml"/><Relationship Id="rId16" Type="http://schemas.openxmlformats.org/officeDocument/2006/relationships/queryTable" Target="../queryTables/queryTable225.xml"/><Relationship Id="rId20" Type="http://schemas.openxmlformats.org/officeDocument/2006/relationships/queryTable" Target="../queryTables/queryTable229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5" Type="http://schemas.openxmlformats.org/officeDocument/2006/relationships/queryTable" Target="../queryTables/queryTable224.xml"/><Relationship Id="rId10" Type="http://schemas.openxmlformats.org/officeDocument/2006/relationships/queryTable" Target="../queryTables/queryTable219.xml"/><Relationship Id="rId19" Type="http://schemas.openxmlformats.org/officeDocument/2006/relationships/queryTable" Target="../queryTables/queryTable228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Relationship Id="rId14" Type="http://schemas.openxmlformats.org/officeDocument/2006/relationships/queryTable" Target="../queryTables/queryTable223.xml"/><Relationship Id="rId22" Type="http://schemas.openxmlformats.org/officeDocument/2006/relationships/queryTable" Target="../queryTables/queryTable231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38.xml"/><Relationship Id="rId13" Type="http://schemas.openxmlformats.org/officeDocument/2006/relationships/queryTable" Target="../queryTables/queryTable243.xml"/><Relationship Id="rId18" Type="http://schemas.openxmlformats.org/officeDocument/2006/relationships/queryTable" Target="../queryTables/queryTable248.xml"/><Relationship Id="rId3" Type="http://schemas.openxmlformats.org/officeDocument/2006/relationships/queryTable" Target="../queryTables/queryTable233.xml"/><Relationship Id="rId21" Type="http://schemas.openxmlformats.org/officeDocument/2006/relationships/queryTable" Target="../queryTables/queryTable251.xml"/><Relationship Id="rId7" Type="http://schemas.openxmlformats.org/officeDocument/2006/relationships/queryTable" Target="../queryTables/queryTable237.xml"/><Relationship Id="rId12" Type="http://schemas.openxmlformats.org/officeDocument/2006/relationships/queryTable" Target="../queryTables/queryTable242.xml"/><Relationship Id="rId17" Type="http://schemas.openxmlformats.org/officeDocument/2006/relationships/queryTable" Target="../queryTables/queryTable247.xml"/><Relationship Id="rId2" Type="http://schemas.openxmlformats.org/officeDocument/2006/relationships/queryTable" Target="../queryTables/queryTable232.xml"/><Relationship Id="rId16" Type="http://schemas.openxmlformats.org/officeDocument/2006/relationships/queryTable" Target="../queryTables/queryTable246.xml"/><Relationship Id="rId20" Type="http://schemas.openxmlformats.org/officeDocument/2006/relationships/queryTable" Target="../queryTables/queryTable250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236.xml"/><Relationship Id="rId11" Type="http://schemas.openxmlformats.org/officeDocument/2006/relationships/queryTable" Target="../queryTables/queryTable241.xml"/><Relationship Id="rId5" Type="http://schemas.openxmlformats.org/officeDocument/2006/relationships/queryTable" Target="../queryTables/queryTable235.xml"/><Relationship Id="rId15" Type="http://schemas.openxmlformats.org/officeDocument/2006/relationships/queryTable" Target="../queryTables/queryTable245.xml"/><Relationship Id="rId10" Type="http://schemas.openxmlformats.org/officeDocument/2006/relationships/queryTable" Target="../queryTables/queryTable240.xml"/><Relationship Id="rId19" Type="http://schemas.openxmlformats.org/officeDocument/2006/relationships/queryTable" Target="../queryTables/queryTable249.xml"/><Relationship Id="rId4" Type="http://schemas.openxmlformats.org/officeDocument/2006/relationships/queryTable" Target="../queryTables/queryTable234.xml"/><Relationship Id="rId9" Type="http://schemas.openxmlformats.org/officeDocument/2006/relationships/queryTable" Target="../queryTables/queryTable239.xml"/><Relationship Id="rId14" Type="http://schemas.openxmlformats.org/officeDocument/2006/relationships/queryTable" Target="../queryTables/queryTable244.xml"/><Relationship Id="rId22" Type="http://schemas.openxmlformats.org/officeDocument/2006/relationships/queryTable" Target="../queryTables/queryTable252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59.xml"/><Relationship Id="rId13" Type="http://schemas.openxmlformats.org/officeDocument/2006/relationships/queryTable" Target="../queryTables/queryTable264.xml"/><Relationship Id="rId18" Type="http://schemas.openxmlformats.org/officeDocument/2006/relationships/queryTable" Target="../queryTables/queryTable269.xml"/><Relationship Id="rId3" Type="http://schemas.openxmlformats.org/officeDocument/2006/relationships/queryTable" Target="../queryTables/queryTable254.xml"/><Relationship Id="rId21" Type="http://schemas.openxmlformats.org/officeDocument/2006/relationships/queryTable" Target="../queryTables/queryTable272.xml"/><Relationship Id="rId7" Type="http://schemas.openxmlformats.org/officeDocument/2006/relationships/queryTable" Target="../queryTables/queryTable258.xml"/><Relationship Id="rId12" Type="http://schemas.openxmlformats.org/officeDocument/2006/relationships/queryTable" Target="../queryTables/queryTable263.xml"/><Relationship Id="rId17" Type="http://schemas.openxmlformats.org/officeDocument/2006/relationships/queryTable" Target="../queryTables/queryTable268.xml"/><Relationship Id="rId2" Type="http://schemas.openxmlformats.org/officeDocument/2006/relationships/queryTable" Target="../queryTables/queryTable253.xml"/><Relationship Id="rId16" Type="http://schemas.openxmlformats.org/officeDocument/2006/relationships/queryTable" Target="../queryTables/queryTable267.xml"/><Relationship Id="rId20" Type="http://schemas.openxmlformats.org/officeDocument/2006/relationships/queryTable" Target="../queryTables/queryTable27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257.xml"/><Relationship Id="rId11" Type="http://schemas.openxmlformats.org/officeDocument/2006/relationships/queryTable" Target="../queryTables/queryTable262.xml"/><Relationship Id="rId5" Type="http://schemas.openxmlformats.org/officeDocument/2006/relationships/queryTable" Target="../queryTables/queryTable256.xml"/><Relationship Id="rId15" Type="http://schemas.openxmlformats.org/officeDocument/2006/relationships/queryTable" Target="../queryTables/queryTable266.xml"/><Relationship Id="rId10" Type="http://schemas.openxmlformats.org/officeDocument/2006/relationships/queryTable" Target="../queryTables/queryTable261.xml"/><Relationship Id="rId19" Type="http://schemas.openxmlformats.org/officeDocument/2006/relationships/queryTable" Target="../queryTables/queryTable270.xml"/><Relationship Id="rId4" Type="http://schemas.openxmlformats.org/officeDocument/2006/relationships/queryTable" Target="../queryTables/queryTable255.xml"/><Relationship Id="rId9" Type="http://schemas.openxmlformats.org/officeDocument/2006/relationships/queryTable" Target="../queryTables/queryTable260.xml"/><Relationship Id="rId14" Type="http://schemas.openxmlformats.org/officeDocument/2006/relationships/queryTable" Target="../queryTables/queryTable265.xml"/><Relationship Id="rId22" Type="http://schemas.openxmlformats.org/officeDocument/2006/relationships/queryTable" Target="../queryTables/queryTable27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8.xml"/><Relationship Id="rId13" Type="http://schemas.openxmlformats.org/officeDocument/2006/relationships/queryTable" Target="../queryTables/queryTable33.xml"/><Relationship Id="rId18" Type="http://schemas.openxmlformats.org/officeDocument/2006/relationships/queryTable" Target="../queryTables/queryTable38.xml"/><Relationship Id="rId3" Type="http://schemas.openxmlformats.org/officeDocument/2006/relationships/queryTable" Target="../queryTables/queryTable23.xml"/><Relationship Id="rId21" Type="http://schemas.openxmlformats.org/officeDocument/2006/relationships/queryTable" Target="../queryTables/queryTable41.xml"/><Relationship Id="rId7" Type="http://schemas.openxmlformats.org/officeDocument/2006/relationships/queryTable" Target="../queryTables/queryTable27.xml"/><Relationship Id="rId12" Type="http://schemas.openxmlformats.org/officeDocument/2006/relationships/queryTable" Target="../queryTables/queryTable32.xml"/><Relationship Id="rId17" Type="http://schemas.openxmlformats.org/officeDocument/2006/relationships/queryTable" Target="../queryTables/queryTable37.xml"/><Relationship Id="rId2" Type="http://schemas.openxmlformats.org/officeDocument/2006/relationships/queryTable" Target="../queryTables/queryTable22.xml"/><Relationship Id="rId16" Type="http://schemas.openxmlformats.org/officeDocument/2006/relationships/queryTable" Target="../queryTables/queryTable36.xml"/><Relationship Id="rId20" Type="http://schemas.openxmlformats.org/officeDocument/2006/relationships/queryTable" Target="../queryTables/queryTable40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6.xml"/><Relationship Id="rId11" Type="http://schemas.openxmlformats.org/officeDocument/2006/relationships/queryTable" Target="../queryTables/queryTable31.xml"/><Relationship Id="rId5" Type="http://schemas.openxmlformats.org/officeDocument/2006/relationships/queryTable" Target="../queryTables/queryTable25.xml"/><Relationship Id="rId15" Type="http://schemas.openxmlformats.org/officeDocument/2006/relationships/queryTable" Target="../queryTables/queryTable35.xml"/><Relationship Id="rId10" Type="http://schemas.openxmlformats.org/officeDocument/2006/relationships/queryTable" Target="../queryTables/queryTable30.xml"/><Relationship Id="rId19" Type="http://schemas.openxmlformats.org/officeDocument/2006/relationships/queryTable" Target="../queryTables/queryTable39.xml"/><Relationship Id="rId4" Type="http://schemas.openxmlformats.org/officeDocument/2006/relationships/queryTable" Target="../queryTables/queryTable24.xml"/><Relationship Id="rId9" Type="http://schemas.openxmlformats.org/officeDocument/2006/relationships/queryTable" Target="../queryTables/queryTable29.xml"/><Relationship Id="rId14" Type="http://schemas.openxmlformats.org/officeDocument/2006/relationships/queryTable" Target="../queryTables/queryTable34.xml"/><Relationship Id="rId22" Type="http://schemas.openxmlformats.org/officeDocument/2006/relationships/queryTable" Target="../queryTables/queryTable4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9.xml"/><Relationship Id="rId13" Type="http://schemas.openxmlformats.org/officeDocument/2006/relationships/queryTable" Target="../queryTables/queryTable54.xml"/><Relationship Id="rId18" Type="http://schemas.openxmlformats.org/officeDocument/2006/relationships/queryTable" Target="../queryTables/queryTable59.xml"/><Relationship Id="rId3" Type="http://schemas.openxmlformats.org/officeDocument/2006/relationships/queryTable" Target="../queryTables/queryTable44.xml"/><Relationship Id="rId21" Type="http://schemas.openxmlformats.org/officeDocument/2006/relationships/queryTable" Target="../queryTables/queryTable62.xml"/><Relationship Id="rId7" Type="http://schemas.openxmlformats.org/officeDocument/2006/relationships/queryTable" Target="../queryTables/queryTable48.xml"/><Relationship Id="rId12" Type="http://schemas.openxmlformats.org/officeDocument/2006/relationships/queryTable" Target="../queryTables/queryTable53.xml"/><Relationship Id="rId17" Type="http://schemas.openxmlformats.org/officeDocument/2006/relationships/queryTable" Target="../queryTables/queryTable58.xml"/><Relationship Id="rId2" Type="http://schemas.openxmlformats.org/officeDocument/2006/relationships/queryTable" Target="../queryTables/queryTable43.xml"/><Relationship Id="rId16" Type="http://schemas.openxmlformats.org/officeDocument/2006/relationships/queryTable" Target="../queryTables/queryTable57.xml"/><Relationship Id="rId20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7.xml"/><Relationship Id="rId11" Type="http://schemas.openxmlformats.org/officeDocument/2006/relationships/queryTable" Target="../queryTables/queryTable52.xml"/><Relationship Id="rId5" Type="http://schemas.openxmlformats.org/officeDocument/2006/relationships/queryTable" Target="../queryTables/queryTable46.xml"/><Relationship Id="rId15" Type="http://schemas.openxmlformats.org/officeDocument/2006/relationships/queryTable" Target="../queryTables/queryTable56.xml"/><Relationship Id="rId10" Type="http://schemas.openxmlformats.org/officeDocument/2006/relationships/queryTable" Target="../queryTables/queryTable51.xml"/><Relationship Id="rId19" Type="http://schemas.openxmlformats.org/officeDocument/2006/relationships/queryTable" Target="../queryTables/queryTable60.xml"/><Relationship Id="rId4" Type="http://schemas.openxmlformats.org/officeDocument/2006/relationships/queryTable" Target="../queryTables/queryTable45.xml"/><Relationship Id="rId9" Type="http://schemas.openxmlformats.org/officeDocument/2006/relationships/queryTable" Target="../queryTables/queryTable50.xml"/><Relationship Id="rId14" Type="http://schemas.openxmlformats.org/officeDocument/2006/relationships/queryTable" Target="../queryTables/queryTable55.xml"/><Relationship Id="rId22" Type="http://schemas.openxmlformats.org/officeDocument/2006/relationships/queryTable" Target="../queryTables/queryTable6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0.xml"/><Relationship Id="rId13" Type="http://schemas.openxmlformats.org/officeDocument/2006/relationships/queryTable" Target="../queryTables/queryTable75.xml"/><Relationship Id="rId18" Type="http://schemas.openxmlformats.org/officeDocument/2006/relationships/queryTable" Target="../queryTables/queryTable80.xml"/><Relationship Id="rId3" Type="http://schemas.openxmlformats.org/officeDocument/2006/relationships/queryTable" Target="../queryTables/queryTable65.xml"/><Relationship Id="rId21" Type="http://schemas.openxmlformats.org/officeDocument/2006/relationships/queryTable" Target="../queryTables/queryTable83.xml"/><Relationship Id="rId7" Type="http://schemas.openxmlformats.org/officeDocument/2006/relationships/queryTable" Target="../queryTables/queryTable69.xml"/><Relationship Id="rId12" Type="http://schemas.openxmlformats.org/officeDocument/2006/relationships/queryTable" Target="../queryTables/queryTable74.xml"/><Relationship Id="rId17" Type="http://schemas.openxmlformats.org/officeDocument/2006/relationships/queryTable" Target="../queryTables/queryTable79.xml"/><Relationship Id="rId2" Type="http://schemas.openxmlformats.org/officeDocument/2006/relationships/queryTable" Target="../queryTables/queryTable64.xml"/><Relationship Id="rId16" Type="http://schemas.openxmlformats.org/officeDocument/2006/relationships/queryTable" Target="../queryTables/queryTable78.xml"/><Relationship Id="rId20" Type="http://schemas.openxmlformats.org/officeDocument/2006/relationships/queryTable" Target="../queryTables/queryTable82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68.xml"/><Relationship Id="rId11" Type="http://schemas.openxmlformats.org/officeDocument/2006/relationships/queryTable" Target="../queryTables/queryTable73.xml"/><Relationship Id="rId5" Type="http://schemas.openxmlformats.org/officeDocument/2006/relationships/queryTable" Target="../queryTables/queryTable67.xml"/><Relationship Id="rId15" Type="http://schemas.openxmlformats.org/officeDocument/2006/relationships/queryTable" Target="../queryTables/queryTable77.xml"/><Relationship Id="rId10" Type="http://schemas.openxmlformats.org/officeDocument/2006/relationships/queryTable" Target="../queryTables/queryTable72.xml"/><Relationship Id="rId19" Type="http://schemas.openxmlformats.org/officeDocument/2006/relationships/queryTable" Target="../queryTables/queryTable81.xml"/><Relationship Id="rId4" Type="http://schemas.openxmlformats.org/officeDocument/2006/relationships/queryTable" Target="../queryTables/queryTable66.xml"/><Relationship Id="rId9" Type="http://schemas.openxmlformats.org/officeDocument/2006/relationships/queryTable" Target="../queryTables/queryTable71.xml"/><Relationship Id="rId14" Type="http://schemas.openxmlformats.org/officeDocument/2006/relationships/queryTable" Target="../queryTables/queryTable76.xml"/><Relationship Id="rId22" Type="http://schemas.openxmlformats.org/officeDocument/2006/relationships/queryTable" Target="../queryTables/queryTable8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1.xml"/><Relationship Id="rId13" Type="http://schemas.openxmlformats.org/officeDocument/2006/relationships/queryTable" Target="../queryTables/queryTable96.xml"/><Relationship Id="rId18" Type="http://schemas.openxmlformats.org/officeDocument/2006/relationships/queryTable" Target="../queryTables/queryTable101.xml"/><Relationship Id="rId3" Type="http://schemas.openxmlformats.org/officeDocument/2006/relationships/queryTable" Target="../queryTables/queryTable86.xml"/><Relationship Id="rId21" Type="http://schemas.openxmlformats.org/officeDocument/2006/relationships/queryTable" Target="../queryTables/queryTable104.xml"/><Relationship Id="rId7" Type="http://schemas.openxmlformats.org/officeDocument/2006/relationships/queryTable" Target="../queryTables/queryTable90.xml"/><Relationship Id="rId12" Type="http://schemas.openxmlformats.org/officeDocument/2006/relationships/queryTable" Target="../queryTables/queryTable95.xml"/><Relationship Id="rId17" Type="http://schemas.openxmlformats.org/officeDocument/2006/relationships/queryTable" Target="../queryTables/queryTable100.xml"/><Relationship Id="rId2" Type="http://schemas.openxmlformats.org/officeDocument/2006/relationships/queryTable" Target="../queryTables/queryTable85.xml"/><Relationship Id="rId16" Type="http://schemas.openxmlformats.org/officeDocument/2006/relationships/queryTable" Target="../queryTables/queryTable99.xml"/><Relationship Id="rId20" Type="http://schemas.openxmlformats.org/officeDocument/2006/relationships/queryTable" Target="../queryTables/queryTable103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89.xml"/><Relationship Id="rId11" Type="http://schemas.openxmlformats.org/officeDocument/2006/relationships/queryTable" Target="../queryTables/queryTable94.xml"/><Relationship Id="rId5" Type="http://schemas.openxmlformats.org/officeDocument/2006/relationships/queryTable" Target="../queryTables/queryTable88.xml"/><Relationship Id="rId15" Type="http://schemas.openxmlformats.org/officeDocument/2006/relationships/queryTable" Target="../queryTables/queryTable98.xml"/><Relationship Id="rId10" Type="http://schemas.openxmlformats.org/officeDocument/2006/relationships/queryTable" Target="../queryTables/queryTable93.xml"/><Relationship Id="rId19" Type="http://schemas.openxmlformats.org/officeDocument/2006/relationships/queryTable" Target="../queryTables/queryTable102.xml"/><Relationship Id="rId4" Type="http://schemas.openxmlformats.org/officeDocument/2006/relationships/queryTable" Target="../queryTables/queryTable87.xml"/><Relationship Id="rId9" Type="http://schemas.openxmlformats.org/officeDocument/2006/relationships/queryTable" Target="../queryTables/queryTable92.xml"/><Relationship Id="rId14" Type="http://schemas.openxmlformats.org/officeDocument/2006/relationships/queryTable" Target="../queryTables/queryTable97.xml"/><Relationship Id="rId22" Type="http://schemas.openxmlformats.org/officeDocument/2006/relationships/queryTable" Target="../queryTables/queryTable10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2.xml"/><Relationship Id="rId13" Type="http://schemas.openxmlformats.org/officeDocument/2006/relationships/queryTable" Target="../queryTables/queryTable117.xml"/><Relationship Id="rId18" Type="http://schemas.openxmlformats.org/officeDocument/2006/relationships/queryTable" Target="../queryTables/queryTable122.xml"/><Relationship Id="rId3" Type="http://schemas.openxmlformats.org/officeDocument/2006/relationships/queryTable" Target="../queryTables/queryTable107.xml"/><Relationship Id="rId21" Type="http://schemas.openxmlformats.org/officeDocument/2006/relationships/queryTable" Target="../queryTables/queryTable125.xml"/><Relationship Id="rId7" Type="http://schemas.openxmlformats.org/officeDocument/2006/relationships/queryTable" Target="../queryTables/queryTable111.xml"/><Relationship Id="rId12" Type="http://schemas.openxmlformats.org/officeDocument/2006/relationships/queryTable" Target="../queryTables/queryTable116.xml"/><Relationship Id="rId17" Type="http://schemas.openxmlformats.org/officeDocument/2006/relationships/queryTable" Target="../queryTables/queryTable121.xml"/><Relationship Id="rId2" Type="http://schemas.openxmlformats.org/officeDocument/2006/relationships/queryTable" Target="../queryTables/queryTable106.xml"/><Relationship Id="rId16" Type="http://schemas.openxmlformats.org/officeDocument/2006/relationships/queryTable" Target="../queryTables/queryTable120.xml"/><Relationship Id="rId20" Type="http://schemas.openxmlformats.org/officeDocument/2006/relationships/queryTable" Target="../queryTables/queryTable124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110.xml"/><Relationship Id="rId11" Type="http://schemas.openxmlformats.org/officeDocument/2006/relationships/queryTable" Target="../queryTables/queryTable115.xml"/><Relationship Id="rId5" Type="http://schemas.openxmlformats.org/officeDocument/2006/relationships/queryTable" Target="../queryTables/queryTable109.xml"/><Relationship Id="rId15" Type="http://schemas.openxmlformats.org/officeDocument/2006/relationships/queryTable" Target="../queryTables/queryTable119.xml"/><Relationship Id="rId10" Type="http://schemas.openxmlformats.org/officeDocument/2006/relationships/queryTable" Target="../queryTables/queryTable114.xml"/><Relationship Id="rId19" Type="http://schemas.openxmlformats.org/officeDocument/2006/relationships/queryTable" Target="../queryTables/queryTable123.xml"/><Relationship Id="rId4" Type="http://schemas.openxmlformats.org/officeDocument/2006/relationships/queryTable" Target="../queryTables/queryTable108.xml"/><Relationship Id="rId9" Type="http://schemas.openxmlformats.org/officeDocument/2006/relationships/queryTable" Target="../queryTables/queryTable113.xml"/><Relationship Id="rId14" Type="http://schemas.openxmlformats.org/officeDocument/2006/relationships/queryTable" Target="../queryTables/queryTable118.xml"/><Relationship Id="rId22" Type="http://schemas.openxmlformats.org/officeDocument/2006/relationships/queryTable" Target="../queryTables/queryTable1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3.xml"/><Relationship Id="rId13" Type="http://schemas.openxmlformats.org/officeDocument/2006/relationships/queryTable" Target="../queryTables/queryTable138.xml"/><Relationship Id="rId18" Type="http://schemas.openxmlformats.org/officeDocument/2006/relationships/queryTable" Target="../queryTables/queryTable143.xml"/><Relationship Id="rId3" Type="http://schemas.openxmlformats.org/officeDocument/2006/relationships/queryTable" Target="../queryTables/queryTable128.xml"/><Relationship Id="rId21" Type="http://schemas.openxmlformats.org/officeDocument/2006/relationships/queryTable" Target="../queryTables/queryTable146.xml"/><Relationship Id="rId7" Type="http://schemas.openxmlformats.org/officeDocument/2006/relationships/queryTable" Target="../queryTables/queryTable132.xml"/><Relationship Id="rId12" Type="http://schemas.openxmlformats.org/officeDocument/2006/relationships/queryTable" Target="../queryTables/queryTable137.xml"/><Relationship Id="rId17" Type="http://schemas.openxmlformats.org/officeDocument/2006/relationships/queryTable" Target="../queryTables/queryTable142.xml"/><Relationship Id="rId2" Type="http://schemas.openxmlformats.org/officeDocument/2006/relationships/queryTable" Target="../queryTables/queryTable127.xml"/><Relationship Id="rId16" Type="http://schemas.openxmlformats.org/officeDocument/2006/relationships/queryTable" Target="../queryTables/queryTable141.xml"/><Relationship Id="rId20" Type="http://schemas.openxmlformats.org/officeDocument/2006/relationships/queryTable" Target="../queryTables/queryTable145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131.xml"/><Relationship Id="rId11" Type="http://schemas.openxmlformats.org/officeDocument/2006/relationships/queryTable" Target="../queryTables/queryTable136.xml"/><Relationship Id="rId5" Type="http://schemas.openxmlformats.org/officeDocument/2006/relationships/queryTable" Target="../queryTables/queryTable130.xml"/><Relationship Id="rId15" Type="http://schemas.openxmlformats.org/officeDocument/2006/relationships/queryTable" Target="../queryTables/queryTable140.xml"/><Relationship Id="rId10" Type="http://schemas.openxmlformats.org/officeDocument/2006/relationships/queryTable" Target="../queryTables/queryTable135.xml"/><Relationship Id="rId19" Type="http://schemas.openxmlformats.org/officeDocument/2006/relationships/queryTable" Target="../queryTables/queryTable144.xml"/><Relationship Id="rId4" Type="http://schemas.openxmlformats.org/officeDocument/2006/relationships/queryTable" Target="../queryTables/queryTable129.xml"/><Relationship Id="rId9" Type="http://schemas.openxmlformats.org/officeDocument/2006/relationships/queryTable" Target="../queryTables/queryTable134.xml"/><Relationship Id="rId14" Type="http://schemas.openxmlformats.org/officeDocument/2006/relationships/queryTable" Target="../queryTables/queryTable139.xml"/><Relationship Id="rId22" Type="http://schemas.openxmlformats.org/officeDocument/2006/relationships/queryTable" Target="../queryTables/queryTable14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4.xml"/><Relationship Id="rId13" Type="http://schemas.openxmlformats.org/officeDocument/2006/relationships/queryTable" Target="../queryTables/queryTable159.xml"/><Relationship Id="rId18" Type="http://schemas.openxmlformats.org/officeDocument/2006/relationships/queryTable" Target="../queryTables/queryTable164.xml"/><Relationship Id="rId3" Type="http://schemas.openxmlformats.org/officeDocument/2006/relationships/queryTable" Target="../queryTables/queryTable149.xml"/><Relationship Id="rId21" Type="http://schemas.openxmlformats.org/officeDocument/2006/relationships/queryTable" Target="../queryTables/queryTable167.xml"/><Relationship Id="rId7" Type="http://schemas.openxmlformats.org/officeDocument/2006/relationships/queryTable" Target="../queryTables/queryTable153.xml"/><Relationship Id="rId12" Type="http://schemas.openxmlformats.org/officeDocument/2006/relationships/queryTable" Target="../queryTables/queryTable158.xml"/><Relationship Id="rId17" Type="http://schemas.openxmlformats.org/officeDocument/2006/relationships/queryTable" Target="../queryTables/queryTable163.xml"/><Relationship Id="rId2" Type="http://schemas.openxmlformats.org/officeDocument/2006/relationships/queryTable" Target="../queryTables/queryTable148.xml"/><Relationship Id="rId16" Type="http://schemas.openxmlformats.org/officeDocument/2006/relationships/queryTable" Target="../queryTables/queryTable162.xml"/><Relationship Id="rId20" Type="http://schemas.openxmlformats.org/officeDocument/2006/relationships/queryTable" Target="../queryTables/queryTable166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52.xml"/><Relationship Id="rId11" Type="http://schemas.openxmlformats.org/officeDocument/2006/relationships/queryTable" Target="../queryTables/queryTable157.xml"/><Relationship Id="rId5" Type="http://schemas.openxmlformats.org/officeDocument/2006/relationships/queryTable" Target="../queryTables/queryTable151.xml"/><Relationship Id="rId15" Type="http://schemas.openxmlformats.org/officeDocument/2006/relationships/queryTable" Target="../queryTables/queryTable161.xml"/><Relationship Id="rId10" Type="http://schemas.openxmlformats.org/officeDocument/2006/relationships/queryTable" Target="../queryTables/queryTable156.xml"/><Relationship Id="rId19" Type="http://schemas.openxmlformats.org/officeDocument/2006/relationships/queryTable" Target="../queryTables/queryTable165.xml"/><Relationship Id="rId4" Type="http://schemas.openxmlformats.org/officeDocument/2006/relationships/queryTable" Target="../queryTables/queryTable150.xml"/><Relationship Id="rId9" Type="http://schemas.openxmlformats.org/officeDocument/2006/relationships/queryTable" Target="../queryTables/queryTable155.xml"/><Relationship Id="rId14" Type="http://schemas.openxmlformats.org/officeDocument/2006/relationships/queryTable" Target="../queryTables/queryTable160.xml"/><Relationship Id="rId22" Type="http://schemas.openxmlformats.org/officeDocument/2006/relationships/queryTable" Target="../queryTables/queryTable16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0"/>
  <sheetViews>
    <sheetView showGridLines="0" tabSelected="1" zoomScale="85" workbookViewId="0">
      <selection activeCell="B76" sqref="B76"/>
    </sheetView>
  </sheetViews>
  <sheetFormatPr defaultColWidth="10.6640625" defaultRowHeight="12.75" x14ac:dyDescent="0.2"/>
  <cols>
    <col min="1" max="1" width="13.1640625" style="78" customWidth="1"/>
    <col min="2" max="2" width="79" style="78" bestFit="1" customWidth="1"/>
    <col min="3" max="3" width="3.83203125" style="78" bestFit="1" customWidth="1"/>
    <col min="4" max="11" width="12.5" style="78" customWidth="1"/>
    <col min="12" max="15" width="12.5" style="78" hidden="1" customWidth="1"/>
    <col min="16" max="16" width="12.5" style="78" customWidth="1"/>
    <col min="17" max="17" width="10.5" style="78" customWidth="1"/>
    <col min="18" max="18" width="10.6640625" style="78" customWidth="1"/>
    <col min="19" max="19" width="18.1640625" style="78" customWidth="1"/>
    <col min="20" max="16384" width="10.6640625" style="78"/>
  </cols>
  <sheetData>
    <row r="1" spans="1:20" ht="28.5" customHeight="1" x14ac:dyDescent="0.3">
      <c r="A1" s="312" t="s">
        <v>1172</v>
      </c>
      <c r="B1" s="73" t="s">
        <v>878</v>
      </c>
      <c r="C1" s="74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20" ht="15" customHeight="1" x14ac:dyDescent="0.2">
      <c r="A2" s="79" t="s">
        <v>897</v>
      </c>
      <c r="B2" s="80" t="str">
        <f>RESUMO!B2</f>
        <v>CÉU AZUL</v>
      </c>
      <c r="C2" s="80"/>
      <c r="D2" s="80"/>
      <c r="E2" s="327"/>
      <c r="F2" s="83"/>
      <c r="G2" s="83"/>
      <c r="H2" s="81" t="s">
        <v>898</v>
      </c>
      <c r="I2" s="82" t="str">
        <f>RESUMO!G2</f>
        <v>47</v>
      </c>
      <c r="J2" s="83"/>
      <c r="K2" s="83"/>
      <c r="L2" s="83"/>
      <c r="M2" s="83"/>
      <c r="N2" s="83"/>
      <c r="O2" s="83"/>
      <c r="P2" s="84" t="s">
        <v>855</v>
      </c>
      <c r="Q2" s="85">
        <f>S2/P26</f>
        <v>1</v>
      </c>
      <c r="S2" s="341">
        <f>P26</f>
        <v>1140655.0899999999</v>
      </c>
    </row>
    <row r="3" spans="1:20" ht="15" customHeight="1" x14ac:dyDescent="0.2">
      <c r="A3" s="79" t="s">
        <v>856</v>
      </c>
      <c r="B3" s="86" t="str">
        <f>RESUMO!B3</f>
        <v>PAVIMENTAÇÃO DE VIAS URBANAS</v>
      </c>
      <c r="C3" s="80"/>
      <c r="D3" s="80"/>
      <c r="E3" s="327"/>
      <c r="F3" s="83"/>
      <c r="G3" s="83"/>
      <c r="H3" s="81" t="s">
        <v>1184</v>
      </c>
      <c r="I3" s="82" t="s">
        <v>1185</v>
      </c>
      <c r="J3" s="83"/>
      <c r="K3" s="83"/>
      <c r="L3" s="83"/>
      <c r="M3" s="83"/>
      <c r="N3" s="83"/>
      <c r="O3" s="83"/>
      <c r="P3" s="84" t="s">
        <v>857</v>
      </c>
      <c r="Q3" s="85">
        <f>1-Q2</f>
        <v>0</v>
      </c>
      <c r="S3" s="341">
        <f>P26-S2</f>
        <v>0</v>
      </c>
    </row>
    <row r="4" spans="1:20" ht="15" customHeight="1" thickBot="1" x14ac:dyDescent="0.25">
      <c r="A4" s="87" t="s">
        <v>899</v>
      </c>
      <c r="B4" s="88" t="str">
        <f>RESUMO!B4</f>
        <v>VIAS URBANAS DE CÉU AZUL</v>
      </c>
      <c r="C4" s="89"/>
      <c r="D4" s="89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"/>
    </row>
    <row r="5" spans="1:20" ht="18" x14ac:dyDescent="0.25">
      <c r="A5" s="92" t="s">
        <v>858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20" ht="12.75" customHeight="1" x14ac:dyDescent="0.2">
      <c r="A6" s="95" t="s">
        <v>859</v>
      </c>
      <c r="B6" s="96" t="s">
        <v>879</v>
      </c>
      <c r="C6" s="97"/>
      <c r="D6" s="98" t="s">
        <v>860</v>
      </c>
      <c r="E6" s="99"/>
      <c r="F6" s="99"/>
      <c r="G6" s="99"/>
      <c r="H6" s="99"/>
      <c r="I6" s="99"/>
      <c r="J6" s="99"/>
      <c r="K6" s="100"/>
      <c r="L6" s="100"/>
      <c r="M6" s="100"/>
      <c r="N6" s="100"/>
      <c r="O6" s="100"/>
      <c r="P6" s="101" t="s">
        <v>895</v>
      </c>
      <c r="Q6" s="102" t="s">
        <v>861</v>
      </c>
      <c r="T6" s="78" t="s">
        <v>862</v>
      </c>
    </row>
    <row r="7" spans="1:20" ht="13.5" thickBot="1" x14ac:dyDescent="0.25">
      <c r="A7" s="103" t="s">
        <v>863</v>
      </c>
      <c r="B7" s="104"/>
      <c r="C7" s="105"/>
      <c r="D7" s="106">
        <v>1</v>
      </c>
      <c r="E7" s="106">
        <v>2</v>
      </c>
      <c r="F7" s="106">
        <v>3</v>
      </c>
      <c r="G7" s="106">
        <v>4</v>
      </c>
      <c r="H7" s="106">
        <v>5</v>
      </c>
      <c r="I7" s="106">
        <v>6</v>
      </c>
      <c r="J7" s="106">
        <v>7</v>
      </c>
      <c r="K7" s="106">
        <v>8</v>
      </c>
      <c r="L7" s="106">
        <v>9</v>
      </c>
      <c r="M7" s="106">
        <v>10</v>
      </c>
      <c r="N7" s="106">
        <v>11</v>
      </c>
      <c r="O7" s="106">
        <v>12</v>
      </c>
      <c r="P7" s="107" t="s">
        <v>864</v>
      </c>
      <c r="Q7" s="108" t="s">
        <v>895</v>
      </c>
    </row>
    <row r="8" spans="1:20" ht="13.5" thickTop="1" x14ac:dyDescent="0.2">
      <c r="A8" s="109" t="s">
        <v>909</v>
      </c>
      <c r="B8" s="110" t="s">
        <v>910</v>
      </c>
      <c r="C8" s="111">
        <v>1</v>
      </c>
      <c r="D8" s="112">
        <v>100</v>
      </c>
      <c r="E8" s="112"/>
      <c r="F8" s="112"/>
      <c r="G8" s="112"/>
      <c r="H8" s="112"/>
      <c r="I8" s="113"/>
      <c r="J8" s="113"/>
      <c r="K8" s="113"/>
      <c r="L8" s="113"/>
      <c r="M8" s="113"/>
      <c r="N8" s="113"/>
      <c r="O8" s="113"/>
      <c r="P8" s="114">
        <f>RESUMO!G8</f>
        <v>1660</v>
      </c>
      <c r="Q8" s="115">
        <f t="shared" ref="Q8:Q24" si="0">IF($P$26=0,0,(P8/$P$26)*100)</f>
        <v>0.1455304074433228</v>
      </c>
      <c r="T8" s="326">
        <f t="shared" ref="T8:T24" si="1">SUM(D8:O8)</f>
        <v>100</v>
      </c>
    </row>
    <row r="9" spans="1:20" x14ac:dyDescent="0.2">
      <c r="A9" s="109" t="s">
        <v>954</v>
      </c>
      <c r="B9" s="110" t="s">
        <v>882</v>
      </c>
      <c r="C9" s="111">
        <v>2</v>
      </c>
      <c r="D9" s="112">
        <v>25</v>
      </c>
      <c r="E9" s="112">
        <v>30</v>
      </c>
      <c r="F9" s="112">
        <v>30</v>
      </c>
      <c r="G9" s="112">
        <v>15</v>
      </c>
      <c r="H9" s="112"/>
      <c r="I9" s="116"/>
      <c r="J9" s="116"/>
      <c r="K9" s="116"/>
      <c r="L9" s="116"/>
      <c r="M9" s="116"/>
      <c r="N9" s="116"/>
      <c r="O9" s="116"/>
      <c r="P9" s="114">
        <f>RESUMO!G27</f>
        <v>14122.03</v>
      </c>
      <c r="Q9" s="115">
        <f t="shared" si="0"/>
        <v>1.2380631203776071</v>
      </c>
      <c r="T9" s="326">
        <f t="shared" si="1"/>
        <v>100</v>
      </c>
    </row>
    <row r="10" spans="1:20" x14ac:dyDescent="0.2">
      <c r="A10" s="109" t="s">
        <v>1063</v>
      </c>
      <c r="B10" s="110" t="s">
        <v>891</v>
      </c>
      <c r="C10" s="111">
        <v>3</v>
      </c>
      <c r="D10" s="112">
        <v>20</v>
      </c>
      <c r="E10" s="112">
        <v>20</v>
      </c>
      <c r="F10" s="112">
        <v>20</v>
      </c>
      <c r="G10" s="112">
        <v>20</v>
      </c>
      <c r="H10" s="112">
        <v>20</v>
      </c>
      <c r="I10" s="116"/>
      <c r="J10" s="116"/>
      <c r="K10" s="116"/>
      <c r="L10" s="116"/>
      <c r="M10" s="116"/>
      <c r="N10" s="116"/>
      <c r="O10" s="116"/>
      <c r="P10" s="114">
        <f>RESUMO!G82</f>
        <v>105767.71</v>
      </c>
      <c r="Q10" s="115">
        <f t="shared" si="0"/>
        <v>9.2725409220766295</v>
      </c>
      <c r="T10" s="326">
        <f t="shared" si="1"/>
        <v>100</v>
      </c>
    </row>
    <row r="11" spans="1:20" x14ac:dyDescent="0.2">
      <c r="A11" s="109" t="s">
        <v>244</v>
      </c>
      <c r="B11" s="110" t="s">
        <v>245</v>
      </c>
      <c r="C11" s="111">
        <v>4</v>
      </c>
      <c r="D11" s="112"/>
      <c r="E11" s="112">
        <v>25</v>
      </c>
      <c r="F11" s="112">
        <v>25</v>
      </c>
      <c r="G11" s="112">
        <v>30</v>
      </c>
      <c r="H11" s="112">
        <v>20</v>
      </c>
      <c r="I11" s="116"/>
      <c r="J11" s="116"/>
      <c r="K11" s="116"/>
      <c r="L11" s="116"/>
      <c r="M11" s="116"/>
      <c r="N11" s="116"/>
      <c r="O11" s="116"/>
      <c r="P11" s="114">
        <f>RESUMO!G266</f>
        <v>179190.69</v>
      </c>
      <c r="Q11" s="115">
        <f t="shared" si="0"/>
        <v>15.70945429262057</v>
      </c>
      <c r="T11" s="326">
        <f t="shared" si="1"/>
        <v>100</v>
      </c>
    </row>
    <row r="12" spans="1:20" x14ac:dyDescent="0.2">
      <c r="A12" s="109" t="s">
        <v>337</v>
      </c>
      <c r="B12" s="110" t="s">
        <v>888</v>
      </c>
      <c r="C12" s="111">
        <v>5</v>
      </c>
      <c r="D12" s="112"/>
      <c r="E12" s="112"/>
      <c r="F12" s="112">
        <v>30</v>
      </c>
      <c r="G12" s="112">
        <v>30</v>
      </c>
      <c r="H12" s="112">
        <v>25</v>
      </c>
      <c r="I12" s="116">
        <v>15</v>
      </c>
      <c r="J12" s="116"/>
      <c r="K12" s="116"/>
      <c r="L12" s="116"/>
      <c r="M12" s="116"/>
      <c r="N12" s="116"/>
      <c r="O12" s="116"/>
      <c r="P12" s="114">
        <f>RESUMO!G313</f>
        <v>66181.25</v>
      </c>
      <c r="Q12" s="115">
        <f t="shared" si="0"/>
        <v>5.8020387214508471</v>
      </c>
      <c r="T12" s="326">
        <f t="shared" si="1"/>
        <v>100</v>
      </c>
    </row>
    <row r="13" spans="1:20" x14ac:dyDescent="0.2">
      <c r="A13" s="109" t="s">
        <v>370</v>
      </c>
      <c r="B13" s="110" t="s">
        <v>886</v>
      </c>
      <c r="C13" s="111">
        <v>3</v>
      </c>
      <c r="D13" s="112"/>
      <c r="E13" s="112">
        <v>10</v>
      </c>
      <c r="F13" s="112">
        <v>20</v>
      </c>
      <c r="G13" s="112">
        <v>25</v>
      </c>
      <c r="H13" s="112">
        <v>25</v>
      </c>
      <c r="I13" s="116">
        <v>20</v>
      </c>
      <c r="J13" s="116"/>
      <c r="K13" s="116"/>
      <c r="L13" s="116"/>
      <c r="M13" s="116"/>
      <c r="N13" s="116"/>
      <c r="O13" s="116"/>
      <c r="P13" s="114">
        <f>RESUMO!G331</f>
        <v>391241.55</v>
      </c>
      <c r="Q13" s="115">
        <f t="shared" si="0"/>
        <v>34.299724204974183</v>
      </c>
      <c r="T13" s="326">
        <f t="shared" si="1"/>
        <v>100</v>
      </c>
    </row>
    <row r="14" spans="1:20" x14ac:dyDescent="0.2">
      <c r="A14" s="109" t="s">
        <v>491</v>
      </c>
      <c r="B14" s="110" t="s">
        <v>492</v>
      </c>
      <c r="C14" s="111">
        <v>5</v>
      </c>
      <c r="D14" s="112"/>
      <c r="E14" s="112"/>
      <c r="F14" s="112"/>
      <c r="G14" s="112">
        <v>30</v>
      </c>
      <c r="H14" s="112">
        <v>30</v>
      </c>
      <c r="I14" s="116">
        <v>40</v>
      </c>
      <c r="J14" s="116"/>
      <c r="K14" s="116"/>
      <c r="L14" s="116"/>
      <c r="M14" s="116"/>
      <c r="N14" s="116"/>
      <c r="O14" s="116"/>
      <c r="P14" s="114">
        <f>RESUMO!G394</f>
        <v>375514.94000000006</v>
      </c>
      <c r="Q14" s="115">
        <f t="shared" si="0"/>
        <v>32.92098928870778</v>
      </c>
      <c r="T14" s="326">
        <f t="shared" si="1"/>
        <v>100</v>
      </c>
    </row>
    <row r="15" spans="1:20" ht="13.5" thickBot="1" x14ac:dyDescent="0.25">
      <c r="A15" s="109" t="s">
        <v>652</v>
      </c>
      <c r="B15" s="110" t="s">
        <v>653</v>
      </c>
      <c r="C15" s="111">
        <v>6</v>
      </c>
      <c r="D15" s="112"/>
      <c r="E15" s="112"/>
      <c r="F15" s="112"/>
      <c r="G15" s="112">
        <v>30</v>
      </c>
      <c r="H15" s="112">
        <v>30</v>
      </c>
      <c r="I15" s="116">
        <v>40</v>
      </c>
      <c r="J15" s="116"/>
      <c r="K15" s="116"/>
      <c r="L15" s="116"/>
      <c r="M15" s="116"/>
      <c r="N15" s="116"/>
      <c r="O15" s="116"/>
      <c r="P15" s="114">
        <f>RESUMO!G489</f>
        <v>6976.92</v>
      </c>
      <c r="Q15" s="115">
        <f t="shared" si="0"/>
        <v>0.61165904234907686</v>
      </c>
      <c r="T15" s="326">
        <f t="shared" si="1"/>
        <v>100</v>
      </c>
    </row>
    <row r="16" spans="1:20" ht="13.5" hidden="1" thickBot="1" x14ac:dyDescent="0.25">
      <c r="A16" s="109"/>
      <c r="B16" s="110"/>
      <c r="C16" s="118">
        <v>6</v>
      </c>
      <c r="D16" s="117"/>
      <c r="E16" s="112">
        <v>16.670000000000002</v>
      </c>
      <c r="F16" s="117"/>
      <c r="G16" s="117"/>
      <c r="H16" s="117"/>
      <c r="I16" s="116"/>
      <c r="J16" s="116"/>
      <c r="K16" s="116"/>
      <c r="L16" s="116"/>
      <c r="M16" s="116"/>
      <c r="N16" s="116"/>
      <c r="O16" s="116"/>
      <c r="P16" s="114"/>
      <c r="Q16" s="115">
        <f t="shared" si="0"/>
        <v>0</v>
      </c>
      <c r="T16" s="78">
        <f t="shared" si="1"/>
        <v>16.670000000000002</v>
      </c>
    </row>
    <row r="17" spans="1:20" ht="13.5" hidden="1" thickBot="1" x14ac:dyDescent="0.25">
      <c r="A17" s="119"/>
      <c r="B17" s="110"/>
      <c r="C17" s="118">
        <v>6</v>
      </c>
      <c r="D17" s="117"/>
      <c r="E17" s="112">
        <v>16.670000000000002</v>
      </c>
      <c r="F17" s="117"/>
      <c r="G17" s="117"/>
      <c r="H17" s="117"/>
      <c r="I17" s="116"/>
      <c r="J17" s="116"/>
      <c r="K17" s="116"/>
      <c r="L17" s="116"/>
      <c r="M17" s="116"/>
      <c r="N17" s="116"/>
      <c r="O17" s="116"/>
      <c r="P17" s="114"/>
      <c r="Q17" s="115">
        <f t="shared" si="0"/>
        <v>0</v>
      </c>
      <c r="T17" s="78">
        <f t="shared" si="1"/>
        <v>16.670000000000002</v>
      </c>
    </row>
    <row r="18" spans="1:20" ht="13.5" hidden="1" thickBot="1" x14ac:dyDescent="0.25">
      <c r="A18" s="119"/>
      <c r="B18" s="110"/>
      <c r="C18" s="118">
        <v>6</v>
      </c>
      <c r="D18" s="117"/>
      <c r="E18" s="112">
        <v>16.670000000000002</v>
      </c>
      <c r="F18" s="117"/>
      <c r="G18" s="117"/>
      <c r="H18" s="117"/>
      <c r="I18" s="116"/>
      <c r="J18" s="116"/>
      <c r="K18" s="116"/>
      <c r="L18" s="116"/>
      <c r="M18" s="116"/>
      <c r="N18" s="116"/>
      <c r="O18" s="116"/>
      <c r="P18" s="114"/>
      <c r="Q18" s="115">
        <f t="shared" si="0"/>
        <v>0</v>
      </c>
      <c r="T18" s="78">
        <f t="shared" si="1"/>
        <v>16.670000000000002</v>
      </c>
    </row>
    <row r="19" spans="1:20" ht="13.5" hidden="1" thickBot="1" x14ac:dyDescent="0.25">
      <c r="A19" s="119"/>
      <c r="B19" s="110"/>
      <c r="C19" s="118">
        <v>7</v>
      </c>
      <c r="D19" s="117"/>
      <c r="E19" s="112">
        <v>16.670000000000002</v>
      </c>
      <c r="F19" s="117"/>
      <c r="G19" s="117"/>
      <c r="H19" s="117"/>
      <c r="I19" s="116"/>
      <c r="J19" s="116"/>
      <c r="K19" s="116"/>
      <c r="L19" s="116"/>
      <c r="M19" s="116"/>
      <c r="N19" s="116"/>
      <c r="O19" s="116"/>
      <c r="P19" s="114"/>
      <c r="Q19" s="115">
        <f t="shared" si="0"/>
        <v>0</v>
      </c>
      <c r="T19" s="78">
        <f t="shared" si="1"/>
        <v>16.670000000000002</v>
      </c>
    </row>
    <row r="20" spans="1:20" ht="13.5" hidden="1" thickBot="1" x14ac:dyDescent="0.25">
      <c r="A20" s="119"/>
      <c r="B20" s="110"/>
      <c r="C20" s="118">
        <v>6</v>
      </c>
      <c r="D20" s="117"/>
      <c r="E20" s="112">
        <v>16.670000000000002</v>
      </c>
      <c r="F20" s="117"/>
      <c r="G20" s="117"/>
      <c r="H20" s="117"/>
      <c r="I20" s="116"/>
      <c r="J20" s="116"/>
      <c r="K20" s="116"/>
      <c r="L20" s="116"/>
      <c r="M20" s="116"/>
      <c r="N20" s="116"/>
      <c r="O20" s="116"/>
      <c r="P20" s="114"/>
      <c r="Q20" s="115">
        <f t="shared" si="0"/>
        <v>0</v>
      </c>
      <c r="T20" s="78">
        <f t="shared" si="1"/>
        <v>16.670000000000002</v>
      </c>
    </row>
    <row r="21" spans="1:20" ht="13.5" hidden="1" thickBot="1" x14ac:dyDescent="0.25">
      <c r="A21" s="119"/>
      <c r="B21" s="110"/>
      <c r="C21" s="118">
        <v>6</v>
      </c>
      <c r="D21" s="117"/>
      <c r="E21" s="112">
        <v>16.670000000000002</v>
      </c>
      <c r="F21" s="117"/>
      <c r="G21" s="117"/>
      <c r="H21" s="117"/>
      <c r="I21" s="116"/>
      <c r="J21" s="116"/>
      <c r="K21" s="116"/>
      <c r="L21" s="116"/>
      <c r="M21" s="116"/>
      <c r="N21" s="116"/>
      <c r="O21" s="116"/>
      <c r="P21" s="114"/>
      <c r="Q21" s="115">
        <f t="shared" si="0"/>
        <v>0</v>
      </c>
      <c r="T21" s="78">
        <f t="shared" si="1"/>
        <v>16.670000000000002</v>
      </c>
    </row>
    <row r="22" spans="1:20" ht="13.5" hidden="1" thickBot="1" x14ac:dyDescent="0.25">
      <c r="A22" s="119"/>
      <c r="B22" s="110"/>
      <c r="C22" s="118">
        <v>7</v>
      </c>
      <c r="D22" s="117"/>
      <c r="E22" s="112">
        <v>16.670000000000002</v>
      </c>
      <c r="F22" s="117"/>
      <c r="G22" s="117"/>
      <c r="H22" s="117"/>
      <c r="I22" s="116"/>
      <c r="J22" s="116"/>
      <c r="K22" s="116"/>
      <c r="L22" s="116"/>
      <c r="M22" s="116"/>
      <c r="N22" s="116"/>
      <c r="O22" s="116"/>
      <c r="P22" s="114"/>
      <c r="Q22" s="115">
        <f t="shared" si="0"/>
        <v>0</v>
      </c>
      <c r="T22" s="78">
        <f t="shared" si="1"/>
        <v>16.670000000000002</v>
      </c>
    </row>
    <row r="23" spans="1:20" ht="13.5" hidden="1" thickBot="1" x14ac:dyDescent="0.25">
      <c r="A23" s="119"/>
      <c r="B23" s="110"/>
      <c r="C23" s="118">
        <v>8</v>
      </c>
      <c r="D23" s="117"/>
      <c r="E23" s="112">
        <v>16.670000000000002</v>
      </c>
      <c r="F23" s="117"/>
      <c r="G23" s="117"/>
      <c r="H23" s="117"/>
      <c r="I23" s="116"/>
      <c r="J23" s="116"/>
      <c r="K23" s="116"/>
      <c r="L23" s="116"/>
      <c r="M23" s="116"/>
      <c r="N23" s="116"/>
      <c r="O23" s="116"/>
      <c r="P23" s="114"/>
      <c r="Q23" s="115">
        <f t="shared" si="0"/>
        <v>0</v>
      </c>
      <c r="T23" s="78">
        <f t="shared" si="1"/>
        <v>16.670000000000002</v>
      </c>
    </row>
    <row r="24" spans="1:20" ht="13.5" hidden="1" thickBot="1" x14ac:dyDescent="0.25">
      <c r="A24" s="119"/>
      <c r="B24" s="110"/>
      <c r="C24" s="118">
        <v>8</v>
      </c>
      <c r="D24" s="117"/>
      <c r="E24" s="112">
        <v>16.670000000000002</v>
      </c>
      <c r="F24" s="117"/>
      <c r="G24" s="117"/>
      <c r="H24" s="117"/>
      <c r="I24" s="116"/>
      <c r="J24" s="116"/>
      <c r="K24" s="116"/>
      <c r="L24" s="116"/>
      <c r="M24" s="116"/>
      <c r="N24" s="116"/>
      <c r="O24" s="116"/>
      <c r="P24" s="114"/>
      <c r="Q24" s="115">
        <f t="shared" si="0"/>
        <v>0</v>
      </c>
      <c r="T24" s="78">
        <f t="shared" si="1"/>
        <v>16.670000000000002</v>
      </c>
    </row>
    <row r="25" spans="1:20" ht="13.5" hidden="1" thickBot="1" x14ac:dyDescent="0.25">
      <c r="A25" s="120"/>
      <c r="B25" s="121"/>
      <c r="C25" s="121"/>
      <c r="D25" s="122"/>
      <c r="E25" s="112">
        <v>16.670000000000002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124"/>
    </row>
    <row r="26" spans="1:20" ht="14.25" thickTop="1" thickBot="1" x14ac:dyDescent="0.25">
      <c r="A26" s="125"/>
      <c r="B26" s="126" t="s">
        <v>896</v>
      </c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>
        <f>SUM(P8:P25)</f>
        <v>1140655.0899999999</v>
      </c>
      <c r="Q26" s="130">
        <f>SUM(Q8:Q24)</f>
        <v>100.00000000000001</v>
      </c>
    </row>
    <row r="27" spans="1:20" ht="18.75" thickTop="1" x14ac:dyDescent="0.25">
      <c r="A27" s="131" t="s">
        <v>865</v>
      </c>
      <c r="B27" s="132"/>
      <c r="C27" s="132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4"/>
    </row>
    <row r="28" spans="1:20" ht="13.5" thickBot="1" x14ac:dyDescent="0.25">
      <c r="A28" s="135" t="s">
        <v>863</v>
      </c>
      <c r="B28" s="136"/>
      <c r="C28" s="136"/>
      <c r="D28" s="137" t="s">
        <v>866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8" t="s">
        <v>895</v>
      </c>
      <c r="Q28" s="139" t="s">
        <v>861</v>
      </c>
    </row>
    <row r="29" spans="1:20" ht="13.5" thickTop="1" x14ac:dyDescent="0.2">
      <c r="A29" s="140"/>
      <c r="B29" s="141"/>
      <c r="C29" s="141"/>
      <c r="D29" s="142">
        <v>1</v>
      </c>
      <c r="E29" s="142">
        <v>2</v>
      </c>
      <c r="F29" s="142">
        <v>3</v>
      </c>
      <c r="G29" s="142">
        <v>4</v>
      </c>
      <c r="H29" s="142">
        <v>5</v>
      </c>
      <c r="I29" s="142">
        <v>6</v>
      </c>
      <c r="J29" s="142">
        <v>7</v>
      </c>
      <c r="K29" s="142">
        <v>8</v>
      </c>
      <c r="L29" s="142">
        <v>8</v>
      </c>
      <c r="M29" s="142">
        <v>8</v>
      </c>
      <c r="N29" s="142">
        <v>8</v>
      </c>
      <c r="O29" s="142">
        <v>8</v>
      </c>
      <c r="P29" s="143" t="s">
        <v>863</v>
      </c>
      <c r="Q29" s="144" t="s">
        <v>863</v>
      </c>
    </row>
    <row r="30" spans="1:20" hidden="1" x14ac:dyDescent="0.2">
      <c r="A30" s="145">
        <v>1</v>
      </c>
      <c r="B30" s="146" t="s">
        <v>867</v>
      </c>
      <c r="C30" s="146" t="s">
        <v>868</v>
      </c>
      <c r="D30" s="147">
        <f t="shared" ref="D30:O30" si="2">((D8/100)*$P$8)*$Q$2</f>
        <v>1660</v>
      </c>
      <c r="E30" s="147">
        <f t="shared" si="2"/>
        <v>0</v>
      </c>
      <c r="F30" s="147">
        <f t="shared" si="2"/>
        <v>0</v>
      </c>
      <c r="G30" s="147">
        <f t="shared" si="2"/>
        <v>0</v>
      </c>
      <c r="H30" s="147">
        <f t="shared" si="2"/>
        <v>0</v>
      </c>
      <c r="I30" s="147">
        <f t="shared" si="2"/>
        <v>0</v>
      </c>
      <c r="J30" s="147">
        <f t="shared" si="2"/>
        <v>0</v>
      </c>
      <c r="K30" s="147">
        <f t="shared" si="2"/>
        <v>0</v>
      </c>
      <c r="L30" s="147">
        <f t="shared" si="2"/>
        <v>0</v>
      </c>
      <c r="M30" s="147">
        <f t="shared" si="2"/>
        <v>0</v>
      </c>
      <c r="N30" s="147">
        <f t="shared" si="2"/>
        <v>0</v>
      </c>
      <c r="O30" s="147">
        <f t="shared" si="2"/>
        <v>0</v>
      </c>
      <c r="P30" s="147">
        <f t="shared" ref="P30:P63" si="3">SUM(D30:O30)</f>
        <v>1660</v>
      </c>
      <c r="Q30" s="2">
        <f t="shared" ref="Q30:Q63" si="4">IF($P$68=0,0,(P30/$P$68))</f>
        <v>1.4553040744332275E-3</v>
      </c>
    </row>
    <row r="31" spans="1:20" hidden="1" x14ac:dyDescent="0.2">
      <c r="A31" s="145"/>
      <c r="B31" s="146" t="s">
        <v>869</v>
      </c>
      <c r="C31" s="146" t="s">
        <v>868</v>
      </c>
      <c r="D31" s="147">
        <f>((D8/100)*$P$8)*Q3</f>
        <v>0</v>
      </c>
      <c r="E31" s="147">
        <f t="shared" ref="E31:O31" si="5">((E8/100)*$P$8)*$Q$3</f>
        <v>0</v>
      </c>
      <c r="F31" s="147">
        <f t="shared" si="5"/>
        <v>0</v>
      </c>
      <c r="G31" s="147">
        <f t="shared" si="5"/>
        <v>0</v>
      </c>
      <c r="H31" s="147">
        <f t="shared" si="5"/>
        <v>0</v>
      </c>
      <c r="I31" s="147">
        <f t="shared" si="5"/>
        <v>0</v>
      </c>
      <c r="J31" s="147">
        <f t="shared" si="5"/>
        <v>0</v>
      </c>
      <c r="K31" s="147">
        <f t="shared" si="5"/>
        <v>0</v>
      </c>
      <c r="L31" s="147">
        <f t="shared" si="5"/>
        <v>0</v>
      </c>
      <c r="M31" s="147">
        <f t="shared" si="5"/>
        <v>0</v>
      </c>
      <c r="N31" s="147">
        <f t="shared" si="5"/>
        <v>0</v>
      </c>
      <c r="O31" s="147">
        <f t="shared" si="5"/>
        <v>0</v>
      </c>
      <c r="P31" s="147">
        <f t="shared" si="3"/>
        <v>0</v>
      </c>
      <c r="Q31" s="2">
        <f t="shared" si="4"/>
        <v>0</v>
      </c>
      <c r="R31" s="148"/>
    </row>
    <row r="32" spans="1:20" hidden="1" x14ac:dyDescent="0.2">
      <c r="A32" s="145">
        <v>2</v>
      </c>
      <c r="B32" s="146" t="s">
        <v>867</v>
      </c>
      <c r="C32" s="146" t="s">
        <v>868</v>
      </c>
      <c r="D32" s="147">
        <f t="shared" ref="D32:O32" si="6">((D9/100)*$P$9)*$Q$2</f>
        <v>3530.5075000000002</v>
      </c>
      <c r="E32" s="147">
        <f t="shared" si="6"/>
        <v>4236.6090000000004</v>
      </c>
      <c r="F32" s="147">
        <f t="shared" si="6"/>
        <v>4236.6090000000004</v>
      </c>
      <c r="G32" s="147">
        <f t="shared" si="6"/>
        <v>2118.3045000000002</v>
      </c>
      <c r="H32" s="147">
        <f t="shared" si="6"/>
        <v>0</v>
      </c>
      <c r="I32" s="147">
        <f t="shared" si="6"/>
        <v>0</v>
      </c>
      <c r="J32" s="147">
        <f t="shared" si="6"/>
        <v>0</v>
      </c>
      <c r="K32" s="147">
        <f t="shared" si="6"/>
        <v>0</v>
      </c>
      <c r="L32" s="147">
        <f t="shared" si="6"/>
        <v>0</v>
      </c>
      <c r="M32" s="147">
        <f t="shared" si="6"/>
        <v>0</v>
      </c>
      <c r="N32" s="147">
        <f t="shared" si="6"/>
        <v>0</v>
      </c>
      <c r="O32" s="147">
        <f t="shared" si="6"/>
        <v>0</v>
      </c>
      <c r="P32" s="147">
        <f t="shared" si="3"/>
        <v>14122.03</v>
      </c>
      <c r="Q32" s="2">
        <f t="shared" si="4"/>
        <v>1.2380631203776069E-2</v>
      </c>
    </row>
    <row r="33" spans="1:18" hidden="1" x14ac:dyDescent="0.2">
      <c r="A33" s="145"/>
      <c r="B33" s="146" t="s">
        <v>869</v>
      </c>
      <c r="C33" s="146" t="s">
        <v>868</v>
      </c>
      <c r="D33" s="147">
        <f t="shared" ref="D33:O33" si="7">((D9/100)*$P$9)*$Q$3</f>
        <v>0</v>
      </c>
      <c r="E33" s="147">
        <f t="shared" si="7"/>
        <v>0</v>
      </c>
      <c r="F33" s="147">
        <f t="shared" si="7"/>
        <v>0</v>
      </c>
      <c r="G33" s="147">
        <f t="shared" si="7"/>
        <v>0</v>
      </c>
      <c r="H33" s="147">
        <f t="shared" si="7"/>
        <v>0</v>
      </c>
      <c r="I33" s="147">
        <f t="shared" si="7"/>
        <v>0</v>
      </c>
      <c r="J33" s="147">
        <f t="shared" si="7"/>
        <v>0</v>
      </c>
      <c r="K33" s="147">
        <f t="shared" si="7"/>
        <v>0</v>
      </c>
      <c r="L33" s="147">
        <f t="shared" si="7"/>
        <v>0</v>
      </c>
      <c r="M33" s="147">
        <f t="shared" si="7"/>
        <v>0</v>
      </c>
      <c r="N33" s="147">
        <f t="shared" si="7"/>
        <v>0</v>
      </c>
      <c r="O33" s="147">
        <f t="shared" si="7"/>
        <v>0</v>
      </c>
      <c r="P33" s="147">
        <f t="shared" si="3"/>
        <v>0</v>
      </c>
      <c r="Q33" s="2">
        <f t="shared" si="4"/>
        <v>0</v>
      </c>
      <c r="R33" s="148"/>
    </row>
    <row r="34" spans="1:18" hidden="1" x14ac:dyDescent="0.2">
      <c r="A34" s="145">
        <v>3</v>
      </c>
      <c r="B34" s="146" t="s">
        <v>867</v>
      </c>
      <c r="C34" s="146" t="s">
        <v>868</v>
      </c>
      <c r="D34" s="147">
        <f t="shared" ref="D34:O34" si="8">((D10/100)*$P$10)*$Q$2</f>
        <v>21153.542000000001</v>
      </c>
      <c r="E34" s="147">
        <f t="shared" si="8"/>
        <v>21153.542000000001</v>
      </c>
      <c r="F34" s="147">
        <f t="shared" si="8"/>
        <v>21153.542000000001</v>
      </c>
      <c r="G34" s="147">
        <f t="shared" si="8"/>
        <v>21153.542000000001</v>
      </c>
      <c r="H34" s="147">
        <f t="shared" si="8"/>
        <v>21153.542000000001</v>
      </c>
      <c r="I34" s="147">
        <f t="shared" si="8"/>
        <v>0</v>
      </c>
      <c r="J34" s="147">
        <f t="shared" si="8"/>
        <v>0</v>
      </c>
      <c r="K34" s="147">
        <f t="shared" si="8"/>
        <v>0</v>
      </c>
      <c r="L34" s="147">
        <f t="shared" si="8"/>
        <v>0</v>
      </c>
      <c r="M34" s="147">
        <f t="shared" si="8"/>
        <v>0</v>
      </c>
      <c r="N34" s="147">
        <f t="shared" si="8"/>
        <v>0</v>
      </c>
      <c r="O34" s="147">
        <f t="shared" si="8"/>
        <v>0</v>
      </c>
      <c r="P34" s="147">
        <f t="shared" si="3"/>
        <v>105767.71</v>
      </c>
      <c r="Q34" s="2">
        <f t="shared" si="4"/>
        <v>9.2725409220766289E-2</v>
      </c>
    </row>
    <row r="35" spans="1:18" hidden="1" x14ac:dyDescent="0.2">
      <c r="A35" s="145"/>
      <c r="B35" s="146" t="s">
        <v>869</v>
      </c>
      <c r="C35" s="146" t="s">
        <v>868</v>
      </c>
      <c r="D35" s="147">
        <f t="shared" ref="D35:O35" si="9">((D10/100)*$P$10)*$Q$3</f>
        <v>0</v>
      </c>
      <c r="E35" s="147">
        <f t="shared" si="9"/>
        <v>0</v>
      </c>
      <c r="F35" s="147">
        <f t="shared" si="9"/>
        <v>0</v>
      </c>
      <c r="G35" s="147">
        <f t="shared" si="9"/>
        <v>0</v>
      </c>
      <c r="H35" s="147">
        <f t="shared" si="9"/>
        <v>0</v>
      </c>
      <c r="I35" s="147">
        <f t="shared" si="9"/>
        <v>0</v>
      </c>
      <c r="J35" s="147">
        <f t="shared" si="9"/>
        <v>0</v>
      </c>
      <c r="K35" s="147">
        <f t="shared" si="9"/>
        <v>0</v>
      </c>
      <c r="L35" s="147">
        <f t="shared" si="9"/>
        <v>0</v>
      </c>
      <c r="M35" s="147">
        <f t="shared" si="9"/>
        <v>0</v>
      </c>
      <c r="N35" s="147">
        <f t="shared" si="9"/>
        <v>0</v>
      </c>
      <c r="O35" s="147">
        <f t="shared" si="9"/>
        <v>0</v>
      </c>
      <c r="P35" s="147">
        <f t="shared" si="3"/>
        <v>0</v>
      </c>
      <c r="Q35" s="2">
        <f t="shared" si="4"/>
        <v>0</v>
      </c>
      <c r="R35" s="148"/>
    </row>
    <row r="36" spans="1:18" hidden="1" x14ac:dyDescent="0.2">
      <c r="A36" s="145">
        <v>4</v>
      </c>
      <c r="B36" s="146" t="s">
        <v>867</v>
      </c>
      <c r="C36" s="146" t="s">
        <v>868</v>
      </c>
      <c r="D36" s="147">
        <f>((D11/100)*$P$11)*Q2</f>
        <v>0</v>
      </c>
      <c r="E36" s="147">
        <f t="shared" ref="E36:O36" si="10">((E11/100)*$P$11)*$Q$2</f>
        <v>44797.672500000001</v>
      </c>
      <c r="F36" s="147">
        <f t="shared" si="10"/>
        <v>44797.672500000001</v>
      </c>
      <c r="G36" s="147">
        <f t="shared" si="10"/>
        <v>53757.207000000002</v>
      </c>
      <c r="H36" s="147">
        <f t="shared" si="10"/>
        <v>35838.137999999999</v>
      </c>
      <c r="I36" s="147">
        <f t="shared" si="10"/>
        <v>0</v>
      </c>
      <c r="J36" s="147">
        <f t="shared" si="10"/>
        <v>0</v>
      </c>
      <c r="K36" s="147">
        <f t="shared" si="10"/>
        <v>0</v>
      </c>
      <c r="L36" s="147">
        <f t="shared" si="10"/>
        <v>0</v>
      </c>
      <c r="M36" s="147">
        <f t="shared" si="10"/>
        <v>0</v>
      </c>
      <c r="N36" s="147">
        <f t="shared" si="10"/>
        <v>0</v>
      </c>
      <c r="O36" s="147">
        <f t="shared" si="10"/>
        <v>0</v>
      </c>
      <c r="P36" s="147">
        <f t="shared" si="3"/>
        <v>179190.69</v>
      </c>
      <c r="Q36" s="2">
        <f t="shared" si="4"/>
        <v>0.15709454292620567</v>
      </c>
    </row>
    <row r="37" spans="1:18" hidden="1" x14ac:dyDescent="0.2">
      <c r="A37" s="145"/>
      <c r="B37" s="146" t="s">
        <v>869</v>
      </c>
      <c r="C37" s="146" t="s">
        <v>868</v>
      </c>
      <c r="D37" s="147">
        <f t="shared" ref="D37:O37" si="11">((D11/100)*$P$11)*$Q$3</f>
        <v>0</v>
      </c>
      <c r="E37" s="147">
        <f t="shared" si="11"/>
        <v>0</v>
      </c>
      <c r="F37" s="147">
        <f t="shared" si="11"/>
        <v>0</v>
      </c>
      <c r="G37" s="147">
        <f t="shared" si="11"/>
        <v>0</v>
      </c>
      <c r="H37" s="147">
        <f t="shared" si="11"/>
        <v>0</v>
      </c>
      <c r="I37" s="147">
        <f t="shared" si="11"/>
        <v>0</v>
      </c>
      <c r="J37" s="147">
        <f t="shared" si="11"/>
        <v>0</v>
      </c>
      <c r="K37" s="147">
        <f t="shared" si="11"/>
        <v>0</v>
      </c>
      <c r="L37" s="147">
        <f t="shared" si="11"/>
        <v>0</v>
      </c>
      <c r="M37" s="147">
        <f t="shared" si="11"/>
        <v>0</v>
      </c>
      <c r="N37" s="147">
        <f t="shared" si="11"/>
        <v>0</v>
      </c>
      <c r="O37" s="147">
        <f t="shared" si="11"/>
        <v>0</v>
      </c>
      <c r="P37" s="147">
        <f t="shared" si="3"/>
        <v>0</v>
      </c>
      <c r="Q37" s="2">
        <f t="shared" si="4"/>
        <v>0</v>
      </c>
      <c r="R37" s="148"/>
    </row>
    <row r="38" spans="1:18" hidden="1" x14ac:dyDescent="0.2">
      <c r="A38" s="145">
        <v>5</v>
      </c>
      <c r="B38" s="146" t="s">
        <v>867</v>
      </c>
      <c r="C38" s="146" t="s">
        <v>868</v>
      </c>
      <c r="D38" s="147">
        <f t="shared" ref="D38:O38" si="12">((D12/100)*$P$12)*$Q$2</f>
        <v>0</v>
      </c>
      <c r="E38" s="147">
        <f t="shared" si="12"/>
        <v>0</v>
      </c>
      <c r="F38" s="147">
        <f t="shared" si="12"/>
        <v>19854.375</v>
      </c>
      <c r="G38" s="147">
        <f t="shared" si="12"/>
        <v>19854.375</v>
      </c>
      <c r="H38" s="147">
        <f t="shared" si="12"/>
        <v>16545.3125</v>
      </c>
      <c r="I38" s="147">
        <f t="shared" si="12"/>
        <v>9927.1875</v>
      </c>
      <c r="J38" s="147">
        <f t="shared" si="12"/>
        <v>0</v>
      </c>
      <c r="K38" s="147">
        <f t="shared" si="12"/>
        <v>0</v>
      </c>
      <c r="L38" s="147">
        <f t="shared" si="12"/>
        <v>0</v>
      </c>
      <c r="M38" s="147">
        <f t="shared" si="12"/>
        <v>0</v>
      </c>
      <c r="N38" s="147">
        <f t="shared" si="12"/>
        <v>0</v>
      </c>
      <c r="O38" s="147">
        <f t="shared" si="12"/>
        <v>0</v>
      </c>
      <c r="P38" s="147">
        <f t="shared" si="3"/>
        <v>66181.25</v>
      </c>
      <c r="Q38" s="2">
        <f t="shared" si="4"/>
        <v>5.8020387214508459E-2</v>
      </c>
    </row>
    <row r="39" spans="1:18" hidden="1" x14ac:dyDescent="0.2">
      <c r="A39" s="145"/>
      <c r="B39" s="146" t="s">
        <v>869</v>
      </c>
      <c r="C39" s="146" t="s">
        <v>868</v>
      </c>
      <c r="D39" s="147">
        <f t="shared" ref="D39:O39" si="13">((D12/100)*$P$12)*$Q$3</f>
        <v>0</v>
      </c>
      <c r="E39" s="147">
        <f t="shared" si="13"/>
        <v>0</v>
      </c>
      <c r="F39" s="147">
        <f t="shared" si="13"/>
        <v>0</v>
      </c>
      <c r="G39" s="147">
        <f t="shared" si="13"/>
        <v>0</v>
      </c>
      <c r="H39" s="147">
        <f t="shared" si="13"/>
        <v>0</v>
      </c>
      <c r="I39" s="147">
        <f t="shared" si="13"/>
        <v>0</v>
      </c>
      <c r="J39" s="147">
        <f t="shared" si="13"/>
        <v>0</v>
      </c>
      <c r="K39" s="147">
        <f t="shared" si="13"/>
        <v>0</v>
      </c>
      <c r="L39" s="147">
        <f t="shared" si="13"/>
        <v>0</v>
      </c>
      <c r="M39" s="147">
        <f t="shared" si="13"/>
        <v>0</v>
      </c>
      <c r="N39" s="147">
        <f t="shared" si="13"/>
        <v>0</v>
      </c>
      <c r="O39" s="147">
        <f t="shared" si="13"/>
        <v>0</v>
      </c>
      <c r="P39" s="147">
        <f t="shared" si="3"/>
        <v>0</v>
      </c>
      <c r="Q39" s="2">
        <f t="shared" si="4"/>
        <v>0</v>
      </c>
      <c r="R39" s="148"/>
    </row>
    <row r="40" spans="1:18" hidden="1" x14ac:dyDescent="0.2">
      <c r="A40" s="145">
        <v>6</v>
      </c>
      <c r="B40" s="146" t="s">
        <v>867</v>
      </c>
      <c r="C40" s="146" t="s">
        <v>868</v>
      </c>
      <c r="D40" s="147">
        <f t="shared" ref="D40:O40" si="14">((D13/100)*$P$13)*$Q$2</f>
        <v>0</v>
      </c>
      <c r="E40" s="147">
        <f t="shared" si="14"/>
        <v>39124.154999999999</v>
      </c>
      <c r="F40" s="147">
        <f t="shared" si="14"/>
        <v>78248.31</v>
      </c>
      <c r="G40" s="147">
        <f t="shared" si="14"/>
        <v>97810.387499999997</v>
      </c>
      <c r="H40" s="147">
        <f t="shared" si="14"/>
        <v>97810.387499999997</v>
      </c>
      <c r="I40" s="147">
        <f t="shared" si="14"/>
        <v>78248.31</v>
      </c>
      <c r="J40" s="147">
        <f t="shared" si="14"/>
        <v>0</v>
      </c>
      <c r="K40" s="147">
        <f t="shared" si="14"/>
        <v>0</v>
      </c>
      <c r="L40" s="147">
        <f t="shared" si="14"/>
        <v>0</v>
      </c>
      <c r="M40" s="147">
        <f t="shared" si="14"/>
        <v>0</v>
      </c>
      <c r="N40" s="147">
        <f t="shared" si="14"/>
        <v>0</v>
      </c>
      <c r="O40" s="147">
        <f t="shared" si="14"/>
        <v>0</v>
      </c>
      <c r="P40" s="147">
        <f t="shared" si="3"/>
        <v>391241.55</v>
      </c>
      <c r="Q40" s="2">
        <f t="shared" si="4"/>
        <v>0.34299724204974175</v>
      </c>
    </row>
    <row r="41" spans="1:18" hidden="1" x14ac:dyDescent="0.2">
      <c r="A41" s="145"/>
      <c r="B41" s="146" t="s">
        <v>869</v>
      </c>
      <c r="C41" s="146" t="s">
        <v>868</v>
      </c>
      <c r="D41" s="147">
        <f t="shared" ref="D41:O41" si="15">((D13/100)*$P$13)*$Q$3</f>
        <v>0</v>
      </c>
      <c r="E41" s="147">
        <f t="shared" si="15"/>
        <v>0</v>
      </c>
      <c r="F41" s="147">
        <f t="shared" si="15"/>
        <v>0</v>
      </c>
      <c r="G41" s="147">
        <f t="shared" si="15"/>
        <v>0</v>
      </c>
      <c r="H41" s="147">
        <f t="shared" si="15"/>
        <v>0</v>
      </c>
      <c r="I41" s="147">
        <f t="shared" si="15"/>
        <v>0</v>
      </c>
      <c r="J41" s="147">
        <f t="shared" si="15"/>
        <v>0</v>
      </c>
      <c r="K41" s="147">
        <f t="shared" si="15"/>
        <v>0</v>
      </c>
      <c r="L41" s="147">
        <f t="shared" si="15"/>
        <v>0</v>
      </c>
      <c r="M41" s="147">
        <f t="shared" si="15"/>
        <v>0</v>
      </c>
      <c r="N41" s="147">
        <f t="shared" si="15"/>
        <v>0</v>
      </c>
      <c r="O41" s="147">
        <f t="shared" si="15"/>
        <v>0</v>
      </c>
      <c r="P41" s="147">
        <f t="shared" si="3"/>
        <v>0</v>
      </c>
      <c r="Q41" s="2">
        <f t="shared" si="4"/>
        <v>0</v>
      </c>
      <c r="R41" s="148"/>
    </row>
    <row r="42" spans="1:18" hidden="1" x14ac:dyDescent="0.2">
      <c r="A42" s="145">
        <v>7</v>
      </c>
      <c r="B42" s="146" t="s">
        <v>867</v>
      </c>
      <c r="C42" s="146" t="s">
        <v>868</v>
      </c>
      <c r="D42" s="147">
        <f t="shared" ref="D42:O42" si="16">((D14/100)*$P$14)*$Q$2</f>
        <v>0</v>
      </c>
      <c r="E42" s="147">
        <f t="shared" si="16"/>
        <v>0</v>
      </c>
      <c r="F42" s="147">
        <f t="shared" si="16"/>
        <v>0</v>
      </c>
      <c r="G42" s="147">
        <f t="shared" si="16"/>
        <v>112654.48200000002</v>
      </c>
      <c r="H42" s="147">
        <f t="shared" si="16"/>
        <v>112654.48200000002</v>
      </c>
      <c r="I42" s="147">
        <f t="shared" si="16"/>
        <v>150205.97600000002</v>
      </c>
      <c r="J42" s="147">
        <f t="shared" si="16"/>
        <v>0</v>
      </c>
      <c r="K42" s="147">
        <f t="shared" si="16"/>
        <v>0</v>
      </c>
      <c r="L42" s="147">
        <f t="shared" si="16"/>
        <v>0</v>
      </c>
      <c r="M42" s="147">
        <f t="shared" si="16"/>
        <v>0</v>
      </c>
      <c r="N42" s="147">
        <f t="shared" si="16"/>
        <v>0</v>
      </c>
      <c r="O42" s="147">
        <f t="shared" si="16"/>
        <v>0</v>
      </c>
      <c r="P42" s="147">
        <f t="shared" si="3"/>
        <v>375514.94000000006</v>
      </c>
      <c r="Q42" s="2">
        <f t="shared" si="4"/>
        <v>0.32920989288707775</v>
      </c>
    </row>
    <row r="43" spans="1:18" hidden="1" x14ac:dyDescent="0.2">
      <c r="A43" s="145"/>
      <c r="B43" s="146" t="s">
        <v>869</v>
      </c>
      <c r="C43" s="146" t="s">
        <v>868</v>
      </c>
      <c r="D43" s="147">
        <f t="shared" ref="D43:O43" si="17">((D14/100)*$P$14)*$Q$3</f>
        <v>0</v>
      </c>
      <c r="E43" s="147">
        <f t="shared" si="17"/>
        <v>0</v>
      </c>
      <c r="F43" s="147">
        <f t="shared" si="17"/>
        <v>0</v>
      </c>
      <c r="G43" s="147">
        <f t="shared" si="17"/>
        <v>0</v>
      </c>
      <c r="H43" s="147">
        <f t="shared" si="17"/>
        <v>0</v>
      </c>
      <c r="I43" s="147">
        <f t="shared" si="17"/>
        <v>0</v>
      </c>
      <c r="J43" s="147">
        <f t="shared" si="17"/>
        <v>0</v>
      </c>
      <c r="K43" s="147">
        <f t="shared" si="17"/>
        <v>0</v>
      </c>
      <c r="L43" s="147">
        <f t="shared" si="17"/>
        <v>0</v>
      </c>
      <c r="M43" s="147">
        <f t="shared" si="17"/>
        <v>0</v>
      </c>
      <c r="N43" s="147">
        <f t="shared" si="17"/>
        <v>0</v>
      </c>
      <c r="O43" s="147">
        <f t="shared" si="17"/>
        <v>0</v>
      </c>
      <c r="P43" s="147">
        <f t="shared" si="3"/>
        <v>0</v>
      </c>
      <c r="Q43" s="2">
        <f t="shared" si="4"/>
        <v>0</v>
      </c>
      <c r="R43" s="148"/>
    </row>
    <row r="44" spans="1:18" hidden="1" x14ac:dyDescent="0.2">
      <c r="A44" s="145">
        <v>8</v>
      </c>
      <c r="B44" s="146" t="s">
        <v>867</v>
      </c>
      <c r="C44" s="146" t="s">
        <v>868</v>
      </c>
      <c r="D44" s="147">
        <f t="shared" ref="D44:O44" si="18">((D15/100)*$P$15)*$Q$2</f>
        <v>0</v>
      </c>
      <c r="E44" s="147">
        <f t="shared" si="18"/>
        <v>0</v>
      </c>
      <c r="F44" s="147">
        <f t="shared" si="18"/>
        <v>0</v>
      </c>
      <c r="G44" s="147">
        <f t="shared" si="18"/>
        <v>2093.076</v>
      </c>
      <c r="H44" s="147">
        <f t="shared" si="18"/>
        <v>2093.076</v>
      </c>
      <c r="I44" s="147">
        <f t="shared" si="18"/>
        <v>2790.768</v>
      </c>
      <c r="J44" s="147">
        <f t="shared" si="18"/>
        <v>0</v>
      </c>
      <c r="K44" s="147">
        <f t="shared" si="18"/>
        <v>0</v>
      </c>
      <c r="L44" s="147">
        <f t="shared" si="18"/>
        <v>0</v>
      </c>
      <c r="M44" s="147">
        <f t="shared" si="18"/>
        <v>0</v>
      </c>
      <c r="N44" s="147">
        <f t="shared" si="18"/>
        <v>0</v>
      </c>
      <c r="O44" s="147">
        <f t="shared" si="18"/>
        <v>0</v>
      </c>
      <c r="P44" s="147">
        <f t="shared" si="3"/>
        <v>6976.92</v>
      </c>
      <c r="Q44" s="2">
        <f t="shared" si="4"/>
        <v>6.1165904234907675E-3</v>
      </c>
    </row>
    <row r="45" spans="1:18" hidden="1" x14ac:dyDescent="0.2">
      <c r="A45" s="145"/>
      <c r="B45" s="146" t="s">
        <v>869</v>
      </c>
      <c r="C45" s="146" t="s">
        <v>868</v>
      </c>
      <c r="D45" s="147">
        <f t="shared" ref="D45:O45" si="19">((D15/100)*$P$15)*$Q$3</f>
        <v>0</v>
      </c>
      <c r="E45" s="147">
        <f t="shared" si="19"/>
        <v>0</v>
      </c>
      <c r="F45" s="147">
        <f t="shared" si="19"/>
        <v>0</v>
      </c>
      <c r="G45" s="147">
        <f t="shared" si="19"/>
        <v>0</v>
      </c>
      <c r="H45" s="147">
        <f t="shared" si="19"/>
        <v>0</v>
      </c>
      <c r="I45" s="147">
        <f t="shared" si="19"/>
        <v>0</v>
      </c>
      <c r="J45" s="147">
        <f t="shared" si="19"/>
        <v>0</v>
      </c>
      <c r="K45" s="147">
        <f t="shared" si="19"/>
        <v>0</v>
      </c>
      <c r="L45" s="147">
        <f t="shared" si="19"/>
        <v>0</v>
      </c>
      <c r="M45" s="147">
        <f t="shared" si="19"/>
        <v>0</v>
      </c>
      <c r="N45" s="147">
        <f t="shared" si="19"/>
        <v>0</v>
      </c>
      <c r="O45" s="147">
        <f t="shared" si="19"/>
        <v>0</v>
      </c>
      <c r="P45" s="147">
        <f t="shared" si="3"/>
        <v>0</v>
      </c>
      <c r="Q45" s="2">
        <f t="shared" si="4"/>
        <v>0</v>
      </c>
      <c r="R45" s="148"/>
    </row>
    <row r="46" spans="1:18" hidden="1" x14ac:dyDescent="0.2">
      <c r="A46" s="145">
        <v>10</v>
      </c>
      <c r="B46" s="146" t="s">
        <v>867</v>
      </c>
      <c r="C46" s="146" t="s">
        <v>868</v>
      </c>
      <c r="D46" s="147">
        <f t="shared" ref="D46:O46" si="20">((D16/100)*$P$16)*$Q$2</f>
        <v>0</v>
      </c>
      <c r="E46" s="147">
        <f t="shared" si="20"/>
        <v>0</v>
      </c>
      <c r="F46" s="147">
        <f t="shared" si="20"/>
        <v>0</v>
      </c>
      <c r="G46" s="147">
        <f t="shared" si="20"/>
        <v>0</v>
      </c>
      <c r="H46" s="147">
        <f t="shared" si="20"/>
        <v>0</v>
      </c>
      <c r="I46" s="147">
        <f t="shared" si="20"/>
        <v>0</v>
      </c>
      <c r="J46" s="147">
        <f t="shared" si="20"/>
        <v>0</v>
      </c>
      <c r="K46" s="147">
        <f t="shared" si="20"/>
        <v>0</v>
      </c>
      <c r="L46" s="147">
        <f t="shared" si="20"/>
        <v>0</v>
      </c>
      <c r="M46" s="147">
        <f t="shared" si="20"/>
        <v>0</v>
      </c>
      <c r="N46" s="147">
        <f t="shared" si="20"/>
        <v>0</v>
      </c>
      <c r="O46" s="147">
        <f t="shared" si="20"/>
        <v>0</v>
      </c>
      <c r="P46" s="147">
        <f t="shared" si="3"/>
        <v>0</v>
      </c>
      <c r="Q46" s="2">
        <f t="shared" si="4"/>
        <v>0</v>
      </c>
    </row>
    <row r="47" spans="1:18" hidden="1" x14ac:dyDescent="0.2">
      <c r="A47" s="145"/>
      <c r="B47" s="146" t="s">
        <v>869</v>
      </c>
      <c r="C47" s="146" t="s">
        <v>868</v>
      </c>
      <c r="D47" s="147">
        <f t="shared" ref="D47:O47" si="21">((D16/100)*$P$16)*$Q$3</f>
        <v>0</v>
      </c>
      <c r="E47" s="147">
        <f t="shared" si="21"/>
        <v>0</v>
      </c>
      <c r="F47" s="147">
        <f t="shared" si="21"/>
        <v>0</v>
      </c>
      <c r="G47" s="147">
        <f t="shared" si="21"/>
        <v>0</v>
      </c>
      <c r="H47" s="147">
        <f t="shared" si="21"/>
        <v>0</v>
      </c>
      <c r="I47" s="147">
        <f t="shared" si="21"/>
        <v>0</v>
      </c>
      <c r="J47" s="147">
        <f t="shared" si="21"/>
        <v>0</v>
      </c>
      <c r="K47" s="147">
        <f t="shared" si="21"/>
        <v>0</v>
      </c>
      <c r="L47" s="147">
        <f t="shared" si="21"/>
        <v>0</v>
      </c>
      <c r="M47" s="147">
        <f t="shared" si="21"/>
        <v>0</v>
      </c>
      <c r="N47" s="147">
        <f t="shared" si="21"/>
        <v>0</v>
      </c>
      <c r="O47" s="147">
        <f t="shared" si="21"/>
        <v>0</v>
      </c>
      <c r="P47" s="147">
        <f t="shared" si="3"/>
        <v>0</v>
      </c>
      <c r="Q47" s="2">
        <f t="shared" si="4"/>
        <v>0</v>
      </c>
      <c r="R47" s="148"/>
    </row>
    <row r="48" spans="1:18" hidden="1" x14ac:dyDescent="0.2">
      <c r="A48" s="145">
        <v>11</v>
      </c>
      <c r="B48" s="146" t="s">
        <v>867</v>
      </c>
      <c r="C48" s="146" t="s">
        <v>868</v>
      </c>
      <c r="D48" s="147">
        <f t="shared" ref="D48:O48" si="22">((D17/100)*$P$17)*$Q$2</f>
        <v>0</v>
      </c>
      <c r="E48" s="147">
        <f t="shared" si="22"/>
        <v>0</v>
      </c>
      <c r="F48" s="147">
        <f t="shared" si="22"/>
        <v>0</v>
      </c>
      <c r="G48" s="147">
        <f t="shared" si="22"/>
        <v>0</v>
      </c>
      <c r="H48" s="147">
        <f t="shared" si="22"/>
        <v>0</v>
      </c>
      <c r="I48" s="147">
        <f t="shared" si="22"/>
        <v>0</v>
      </c>
      <c r="J48" s="147">
        <f t="shared" si="22"/>
        <v>0</v>
      </c>
      <c r="K48" s="147">
        <f t="shared" si="22"/>
        <v>0</v>
      </c>
      <c r="L48" s="147">
        <f t="shared" si="22"/>
        <v>0</v>
      </c>
      <c r="M48" s="147">
        <f t="shared" si="22"/>
        <v>0</v>
      </c>
      <c r="N48" s="147">
        <f t="shared" si="22"/>
        <v>0</v>
      </c>
      <c r="O48" s="147">
        <f t="shared" si="22"/>
        <v>0</v>
      </c>
      <c r="P48" s="147">
        <f t="shared" si="3"/>
        <v>0</v>
      </c>
      <c r="Q48" s="2">
        <f t="shared" si="4"/>
        <v>0</v>
      </c>
    </row>
    <row r="49" spans="1:18" hidden="1" x14ac:dyDescent="0.2">
      <c r="A49" s="145"/>
      <c r="B49" s="146" t="s">
        <v>869</v>
      </c>
      <c r="C49" s="146" t="s">
        <v>868</v>
      </c>
      <c r="D49" s="147">
        <f t="shared" ref="D49:O49" si="23">((D17/100)*$P$17)*$Q$3</f>
        <v>0</v>
      </c>
      <c r="E49" s="147">
        <f t="shared" si="23"/>
        <v>0</v>
      </c>
      <c r="F49" s="147">
        <f t="shared" si="23"/>
        <v>0</v>
      </c>
      <c r="G49" s="147">
        <f t="shared" si="23"/>
        <v>0</v>
      </c>
      <c r="H49" s="147">
        <f t="shared" si="23"/>
        <v>0</v>
      </c>
      <c r="I49" s="147">
        <f t="shared" si="23"/>
        <v>0</v>
      </c>
      <c r="J49" s="147">
        <f t="shared" si="23"/>
        <v>0</v>
      </c>
      <c r="K49" s="147">
        <f t="shared" si="23"/>
        <v>0</v>
      </c>
      <c r="L49" s="147">
        <f t="shared" si="23"/>
        <v>0</v>
      </c>
      <c r="M49" s="147">
        <f t="shared" si="23"/>
        <v>0</v>
      </c>
      <c r="N49" s="147">
        <f t="shared" si="23"/>
        <v>0</v>
      </c>
      <c r="O49" s="147">
        <f t="shared" si="23"/>
        <v>0</v>
      </c>
      <c r="P49" s="147">
        <f t="shared" si="3"/>
        <v>0</v>
      </c>
      <c r="Q49" s="2">
        <f t="shared" si="4"/>
        <v>0</v>
      </c>
      <c r="R49" s="148"/>
    </row>
    <row r="50" spans="1:18" hidden="1" x14ac:dyDescent="0.2">
      <c r="A50" s="145">
        <v>12</v>
      </c>
      <c r="B50" s="146" t="s">
        <v>867</v>
      </c>
      <c r="C50" s="146" t="s">
        <v>868</v>
      </c>
      <c r="D50" s="147">
        <f t="shared" ref="D50:O50" si="24">((D18/100)*$P$18)*$Q$2</f>
        <v>0</v>
      </c>
      <c r="E50" s="147">
        <f t="shared" si="24"/>
        <v>0</v>
      </c>
      <c r="F50" s="147">
        <f t="shared" si="24"/>
        <v>0</v>
      </c>
      <c r="G50" s="147">
        <f t="shared" si="24"/>
        <v>0</v>
      </c>
      <c r="H50" s="147">
        <f t="shared" si="24"/>
        <v>0</v>
      </c>
      <c r="I50" s="147">
        <f t="shared" si="24"/>
        <v>0</v>
      </c>
      <c r="J50" s="147">
        <f t="shared" si="24"/>
        <v>0</v>
      </c>
      <c r="K50" s="147">
        <f t="shared" si="24"/>
        <v>0</v>
      </c>
      <c r="L50" s="147">
        <f t="shared" si="24"/>
        <v>0</v>
      </c>
      <c r="M50" s="147">
        <f t="shared" si="24"/>
        <v>0</v>
      </c>
      <c r="N50" s="147">
        <f t="shared" si="24"/>
        <v>0</v>
      </c>
      <c r="O50" s="147">
        <f t="shared" si="24"/>
        <v>0</v>
      </c>
      <c r="P50" s="147">
        <f t="shared" si="3"/>
        <v>0</v>
      </c>
      <c r="Q50" s="2">
        <f t="shared" si="4"/>
        <v>0</v>
      </c>
    </row>
    <row r="51" spans="1:18" hidden="1" x14ac:dyDescent="0.2">
      <c r="A51" s="145"/>
      <c r="B51" s="146" t="s">
        <v>869</v>
      </c>
      <c r="C51" s="146" t="s">
        <v>868</v>
      </c>
      <c r="D51" s="147">
        <f t="shared" ref="D51:O51" si="25">((D18/100)*$P$18)*$Q$3</f>
        <v>0</v>
      </c>
      <c r="E51" s="147">
        <f t="shared" si="25"/>
        <v>0</v>
      </c>
      <c r="F51" s="147">
        <f t="shared" si="25"/>
        <v>0</v>
      </c>
      <c r="G51" s="147">
        <f t="shared" si="25"/>
        <v>0</v>
      </c>
      <c r="H51" s="147">
        <f t="shared" si="25"/>
        <v>0</v>
      </c>
      <c r="I51" s="147">
        <f t="shared" si="25"/>
        <v>0</v>
      </c>
      <c r="J51" s="147">
        <f t="shared" si="25"/>
        <v>0</v>
      </c>
      <c r="K51" s="147">
        <f t="shared" si="25"/>
        <v>0</v>
      </c>
      <c r="L51" s="147">
        <f t="shared" si="25"/>
        <v>0</v>
      </c>
      <c r="M51" s="147">
        <f t="shared" si="25"/>
        <v>0</v>
      </c>
      <c r="N51" s="147">
        <f t="shared" si="25"/>
        <v>0</v>
      </c>
      <c r="O51" s="147">
        <f t="shared" si="25"/>
        <v>0</v>
      </c>
      <c r="P51" s="147">
        <f t="shared" si="3"/>
        <v>0</v>
      </c>
      <c r="Q51" s="2">
        <f t="shared" si="4"/>
        <v>0</v>
      </c>
      <c r="R51" s="148"/>
    </row>
    <row r="52" spans="1:18" hidden="1" x14ac:dyDescent="0.2">
      <c r="A52" s="145">
        <v>13</v>
      </c>
      <c r="B52" s="146" t="s">
        <v>867</v>
      </c>
      <c r="C52" s="146" t="s">
        <v>868</v>
      </c>
      <c r="D52" s="147">
        <f t="shared" ref="D52:O52" si="26">((D19/100)*$P$19)*$Q$2</f>
        <v>0</v>
      </c>
      <c r="E52" s="147">
        <f t="shared" si="26"/>
        <v>0</v>
      </c>
      <c r="F52" s="147">
        <f t="shared" si="26"/>
        <v>0</v>
      </c>
      <c r="G52" s="147">
        <f t="shared" si="26"/>
        <v>0</v>
      </c>
      <c r="H52" s="147">
        <f t="shared" si="26"/>
        <v>0</v>
      </c>
      <c r="I52" s="147">
        <f t="shared" si="26"/>
        <v>0</v>
      </c>
      <c r="J52" s="147">
        <f t="shared" si="26"/>
        <v>0</v>
      </c>
      <c r="K52" s="147">
        <f t="shared" si="26"/>
        <v>0</v>
      </c>
      <c r="L52" s="147">
        <f t="shared" si="26"/>
        <v>0</v>
      </c>
      <c r="M52" s="147">
        <f t="shared" si="26"/>
        <v>0</v>
      </c>
      <c r="N52" s="147">
        <f t="shared" si="26"/>
        <v>0</v>
      </c>
      <c r="O52" s="147">
        <f t="shared" si="26"/>
        <v>0</v>
      </c>
      <c r="P52" s="147">
        <f t="shared" si="3"/>
        <v>0</v>
      </c>
      <c r="Q52" s="2">
        <f t="shared" si="4"/>
        <v>0</v>
      </c>
    </row>
    <row r="53" spans="1:18" hidden="1" x14ac:dyDescent="0.2">
      <c r="A53" s="145"/>
      <c r="B53" s="146" t="s">
        <v>869</v>
      </c>
      <c r="C53" s="146" t="s">
        <v>868</v>
      </c>
      <c r="D53" s="147">
        <f t="shared" ref="D53:O53" si="27">((D19/100)*$P$19)*$Q$3</f>
        <v>0</v>
      </c>
      <c r="E53" s="147">
        <f t="shared" si="27"/>
        <v>0</v>
      </c>
      <c r="F53" s="147">
        <f t="shared" si="27"/>
        <v>0</v>
      </c>
      <c r="G53" s="147">
        <f t="shared" si="27"/>
        <v>0</v>
      </c>
      <c r="H53" s="147">
        <f t="shared" si="27"/>
        <v>0</v>
      </c>
      <c r="I53" s="147">
        <f t="shared" si="27"/>
        <v>0</v>
      </c>
      <c r="J53" s="147">
        <f t="shared" si="27"/>
        <v>0</v>
      </c>
      <c r="K53" s="147">
        <f t="shared" si="27"/>
        <v>0</v>
      </c>
      <c r="L53" s="147">
        <f t="shared" si="27"/>
        <v>0</v>
      </c>
      <c r="M53" s="147">
        <f t="shared" si="27"/>
        <v>0</v>
      </c>
      <c r="N53" s="147">
        <f t="shared" si="27"/>
        <v>0</v>
      </c>
      <c r="O53" s="147">
        <f t="shared" si="27"/>
        <v>0</v>
      </c>
      <c r="P53" s="147">
        <f t="shared" si="3"/>
        <v>0</v>
      </c>
      <c r="Q53" s="2">
        <f t="shared" si="4"/>
        <v>0</v>
      </c>
      <c r="R53" s="148"/>
    </row>
    <row r="54" spans="1:18" hidden="1" x14ac:dyDescent="0.2">
      <c r="A54" s="145">
        <v>14</v>
      </c>
      <c r="B54" s="146" t="s">
        <v>867</v>
      </c>
      <c r="C54" s="146" t="s">
        <v>868</v>
      </c>
      <c r="D54" s="147">
        <f t="shared" ref="D54:O54" si="28">((D20/100)*$P$20)*$Q$2</f>
        <v>0</v>
      </c>
      <c r="E54" s="147">
        <f t="shared" si="28"/>
        <v>0</v>
      </c>
      <c r="F54" s="147">
        <f t="shared" si="28"/>
        <v>0</v>
      </c>
      <c r="G54" s="147">
        <f t="shared" si="28"/>
        <v>0</v>
      </c>
      <c r="H54" s="147">
        <f t="shared" si="28"/>
        <v>0</v>
      </c>
      <c r="I54" s="147">
        <f t="shared" si="28"/>
        <v>0</v>
      </c>
      <c r="J54" s="147">
        <f t="shared" si="28"/>
        <v>0</v>
      </c>
      <c r="K54" s="147">
        <f t="shared" si="28"/>
        <v>0</v>
      </c>
      <c r="L54" s="147">
        <f t="shared" si="28"/>
        <v>0</v>
      </c>
      <c r="M54" s="147">
        <f t="shared" si="28"/>
        <v>0</v>
      </c>
      <c r="N54" s="147">
        <f t="shared" si="28"/>
        <v>0</v>
      </c>
      <c r="O54" s="147">
        <f t="shared" si="28"/>
        <v>0</v>
      </c>
      <c r="P54" s="147">
        <f t="shared" si="3"/>
        <v>0</v>
      </c>
      <c r="Q54" s="2">
        <f t="shared" si="4"/>
        <v>0</v>
      </c>
    </row>
    <row r="55" spans="1:18" hidden="1" x14ac:dyDescent="0.2">
      <c r="A55" s="145"/>
      <c r="B55" s="146" t="s">
        <v>869</v>
      </c>
      <c r="C55" s="146" t="s">
        <v>868</v>
      </c>
      <c r="D55" s="147">
        <f t="shared" ref="D55:O55" si="29">((D20/100)*$P$20)*$Q$3</f>
        <v>0</v>
      </c>
      <c r="E55" s="147">
        <f t="shared" si="29"/>
        <v>0</v>
      </c>
      <c r="F55" s="147">
        <f t="shared" si="29"/>
        <v>0</v>
      </c>
      <c r="G55" s="147">
        <f t="shared" si="29"/>
        <v>0</v>
      </c>
      <c r="H55" s="147">
        <f t="shared" si="29"/>
        <v>0</v>
      </c>
      <c r="I55" s="147">
        <f t="shared" si="29"/>
        <v>0</v>
      </c>
      <c r="J55" s="147">
        <f t="shared" si="29"/>
        <v>0</v>
      </c>
      <c r="K55" s="147">
        <f t="shared" si="29"/>
        <v>0</v>
      </c>
      <c r="L55" s="147">
        <f t="shared" si="29"/>
        <v>0</v>
      </c>
      <c r="M55" s="147">
        <f t="shared" si="29"/>
        <v>0</v>
      </c>
      <c r="N55" s="147">
        <f t="shared" si="29"/>
        <v>0</v>
      </c>
      <c r="O55" s="147">
        <f t="shared" si="29"/>
        <v>0</v>
      </c>
      <c r="P55" s="147">
        <f t="shared" si="3"/>
        <v>0</v>
      </c>
      <c r="Q55" s="2">
        <f t="shared" si="4"/>
        <v>0</v>
      </c>
      <c r="R55" s="148"/>
    </row>
    <row r="56" spans="1:18" hidden="1" x14ac:dyDescent="0.2">
      <c r="A56" s="145">
        <v>15</v>
      </c>
      <c r="B56" s="146" t="s">
        <v>867</v>
      </c>
      <c r="C56" s="146" t="s">
        <v>868</v>
      </c>
      <c r="D56" s="147">
        <f t="shared" ref="D56:O56" si="30">((D21/100)*$P$21)*$Q$2</f>
        <v>0</v>
      </c>
      <c r="E56" s="147">
        <f t="shared" si="30"/>
        <v>0</v>
      </c>
      <c r="F56" s="147">
        <f t="shared" si="30"/>
        <v>0</v>
      </c>
      <c r="G56" s="147">
        <f t="shared" si="30"/>
        <v>0</v>
      </c>
      <c r="H56" s="147">
        <f t="shared" si="30"/>
        <v>0</v>
      </c>
      <c r="I56" s="147">
        <f t="shared" si="30"/>
        <v>0</v>
      </c>
      <c r="J56" s="147">
        <f t="shared" si="30"/>
        <v>0</v>
      </c>
      <c r="K56" s="147">
        <f t="shared" si="30"/>
        <v>0</v>
      </c>
      <c r="L56" s="147">
        <f t="shared" si="30"/>
        <v>0</v>
      </c>
      <c r="M56" s="147">
        <f t="shared" si="30"/>
        <v>0</v>
      </c>
      <c r="N56" s="147">
        <f t="shared" si="30"/>
        <v>0</v>
      </c>
      <c r="O56" s="147">
        <f t="shared" si="30"/>
        <v>0</v>
      </c>
      <c r="P56" s="147">
        <f t="shared" si="3"/>
        <v>0</v>
      </c>
      <c r="Q56" s="2">
        <f t="shared" si="4"/>
        <v>0</v>
      </c>
    </row>
    <row r="57" spans="1:18" hidden="1" x14ac:dyDescent="0.2">
      <c r="A57" s="145"/>
      <c r="B57" s="146" t="s">
        <v>869</v>
      </c>
      <c r="C57" s="146" t="s">
        <v>868</v>
      </c>
      <c r="D57" s="147">
        <f t="shared" ref="D57:O57" si="31">((D21/100)*$P$21)*$Q$3</f>
        <v>0</v>
      </c>
      <c r="E57" s="147">
        <f t="shared" si="31"/>
        <v>0</v>
      </c>
      <c r="F57" s="147">
        <f t="shared" si="31"/>
        <v>0</v>
      </c>
      <c r="G57" s="147">
        <f t="shared" si="31"/>
        <v>0</v>
      </c>
      <c r="H57" s="147">
        <f t="shared" si="31"/>
        <v>0</v>
      </c>
      <c r="I57" s="147">
        <f t="shared" si="31"/>
        <v>0</v>
      </c>
      <c r="J57" s="147">
        <f t="shared" si="31"/>
        <v>0</v>
      </c>
      <c r="K57" s="147">
        <f t="shared" si="31"/>
        <v>0</v>
      </c>
      <c r="L57" s="147">
        <f t="shared" si="31"/>
        <v>0</v>
      </c>
      <c r="M57" s="147">
        <f t="shared" si="31"/>
        <v>0</v>
      </c>
      <c r="N57" s="147">
        <f t="shared" si="31"/>
        <v>0</v>
      </c>
      <c r="O57" s="147">
        <f t="shared" si="31"/>
        <v>0</v>
      </c>
      <c r="P57" s="147">
        <f t="shared" si="3"/>
        <v>0</v>
      </c>
      <c r="Q57" s="2">
        <f t="shared" si="4"/>
        <v>0</v>
      </c>
      <c r="R57" s="148"/>
    </row>
    <row r="58" spans="1:18" hidden="1" x14ac:dyDescent="0.2">
      <c r="A58" s="145">
        <v>16</v>
      </c>
      <c r="B58" s="146" t="s">
        <v>867</v>
      </c>
      <c r="C58" s="146" t="s">
        <v>868</v>
      </c>
      <c r="D58" s="147">
        <f t="shared" ref="D58:O58" si="32">((D22/100)*$P$22)*$Q$2</f>
        <v>0</v>
      </c>
      <c r="E58" s="147">
        <f t="shared" si="32"/>
        <v>0</v>
      </c>
      <c r="F58" s="147">
        <f t="shared" si="32"/>
        <v>0</v>
      </c>
      <c r="G58" s="147">
        <f t="shared" si="32"/>
        <v>0</v>
      </c>
      <c r="H58" s="147">
        <f t="shared" si="32"/>
        <v>0</v>
      </c>
      <c r="I58" s="147">
        <f t="shared" si="32"/>
        <v>0</v>
      </c>
      <c r="J58" s="147">
        <f t="shared" si="32"/>
        <v>0</v>
      </c>
      <c r="K58" s="147">
        <f t="shared" si="32"/>
        <v>0</v>
      </c>
      <c r="L58" s="147">
        <f t="shared" si="32"/>
        <v>0</v>
      </c>
      <c r="M58" s="147">
        <f t="shared" si="32"/>
        <v>0</v>
      </c>
      <c r="N58" s="147">
        <f t="shared" si="32"/>
        <v>0</v>
      </c>
      <c r="O58" s="147">
        <f t="shared" si="32"/>
        <v>0</v>
      </c>
      <c r="P58" s="147">
        <f t="shared" si="3"/>
        <v>0</v>
      </c>
      <c r="Q58" s="2">
        <f t="shared" si="4"/>
        <v>0</v>
      </c>
    </row>
    <row r="59" spans="1:18" hidden="1" x14ac:dyDescent="0.2">
      <c r="A59" s="145"/>
      <c r="B59" s="146" t="s">
        <v>869</v>
      </c>
      <c r="C59" s="146" t="s">
        <v>868</v>
      </c>
      <c r="D59" s="147">
        <f t="shared" ref="D59:O59" si="33">((D22/100)*$P$22)*$Q$3</f>
        <v>0</v>
      </c>
      <c r="E59" s="147">
        <f t="shared" si="33"/>
        <v>0</v>
      </c>
      <c r="F59" s="147">
        <f t="shared" si="33"/>
        <v>0</v>
      </c>
      <c r="G59" s="147">
        <f t="shared" si="33"/>
        <v>0</v>
      </c>
      <c r="H59" s="147">
        <f t="shared" si="33"/>
        <v>0</v>
      </c>
      <c r="I59" s="147">
        <f t="shared" si="33"/>
        <v>0</v>
      </c>
      <c r="J59" s="147">
        <f t="shared" si="33"/>
        <v>0</v>
      </c>
      <c r="K59" s="147">
        <f t="shared" si="33"/>
        <v>0</v>
      </c>
      <c r="L59" s="147">
        <f t="shared" si="33"/>
        <v>0</v>
      </c>
      <c r="M59" s="147">
        <f t="shared" si="33"/>
        <v>0</v>
      </c>
      <c r="N59" s="147">
        <f t="shared" si="33"/>
        <v>0</v>
      </c>
      <c r="O59" s="147">
        <f t="shared" si="33"/>
        <v>0</v>
      </c>
      <c r="P59" s="147">
        <f t="shared" si="3"/>
        <v>0</v>
      </c>
      <c r="Q59" s="2">
        <f t="shared" si="4"/>
        <v>0</v>
      </c>
      <c r="R59" s="148"/>
    </row>
    <row r="60" spans="1:18" hidden="1" x14ac:dyDescent="0.2">
      <c r="A60" s="145">
        <v>17</v>
      </c>
      <c r="B60" s="146" t="s">
        <v>867</v>
      </c>
      <c r="C60" s="146" t="s">
        <v>868</v>
      </c>
      <c r="D60" s="147">
        <f t="shared" ref="D60:O60" si="34">((D23/100)*$P$23)*$Q$2</f>
        <v>0</v>
      </c>
      <c r="E60" s="147">
        <f t="shared" si="34"/>
        <v>0</v>
      </c>
      <c r="F60" s="147">
        <f t="shared" si="34"/>
        <v>0</v>
      </c>
      <c r="G60" s="147">
        <f t="shared" si="34"/>
        <v>0</v>
      </c>
      <c r="H60" s="147">
        <f t="shared" si="34"/>
        <v>0</v>
      </c>
      <c r="I60" s="147">
        <f t="shared" si="34"/>
        <v>0</v>
      </c>
      <c r="J60" s="147">
        <f t="shared" si="34"/>
        <v>0</v>
      </c>
      <c r="K60" s="147">
        <f t="shared" si="34"/>
        <v>0</v>
      </c>
      <c r="L60" s="147">
        <f t="shared" si="34"/>
        <v>0</v>
      </c>
      <c r="M60" s="147">
        <f t="shared" si="34"/>
        <v>0</v>
      </c>
      <c r="N60" s="147">
        <f t="shared" si="34"/>
        <v>0</v>
      </c>
      <c r="O60" s="147">
        <f t="shared" si="34"/>
        <v>0</v>
      </c>
      <c r="P60" s="147">
        <f t="shared" si="3"/>
        <v>0</v>
      </c>
      <c r="Q60" s="2">
        <f t="shared" si="4"/>
        <v>0</v>
      </c>
    </row>
    <row r="61" spans="1:18" hidden="1" x14ac:dyDescent="0.2">
      <c r="A61" s="145"/>
      <c r="B61" s="146" t="s">
        <v>869</v>
      </c>
      <c r="C61" s="146" t="s">
        <v>868</v>
      </c>
      <c r="D61" s="147">
        <f t="shared" ref="D61:O61" si="35">((D23/100)*$P$23)*$Q$3</f>
        <v>0</v>
      </c>
      <c r="E61" s="147">
        <f t="shared" si="35"/>
        <v>0</v>
      </c>
      <c r="F61" s="147">
        <f t="shared" si="35"/>
        <v>0</v>
      </c>
      <c r="G61" s="147">
        <f t="shared" si="35"/>
        <v>0</v>
      </c>
      <c r="H61" s="147">
        <f t="shared" si="35"/>
        <v>0</v>
      </c>
      <c r="I61" s="147">
        <f t="shared" si="35"/>
        <v>0</v>
      </c>
      <c r="J61" s="147">
        <f t="shared" si="35"/>
        <v>0</v>
      </c>
      <c r="K61" s="147">
        <f t="shared" si="35"/>
        <v>0</v>
      </c>
      <c r="L61" s="147">
        <f t="shared" si="35"/>
        <v>0</v>
      </c>
      <c r="M61" s="147">
        <f t="shared" si="35"/>
        <v>0</v>
      </c>
      <c r="N61" s="147">
        <f t="shared" si="35"/>
        <v>0</v>
      </c>
      <c r="O61" s="147">
        <f t="shared" si="35"/>
        <v>0</v>
      </c>
      <c r="P61" s="147">
        <f t="shared" si="3"/>
        <v>0</v>
      </c>
      <c r="Q61" s="2">
        <f t="shared" si="4"/>
        <v>0</v>
      </c>
      <c r="R61" s="148"/>
    </row>
    <row r="62" spans="1:18" hidden="1" x14ac:dyDescent="0.2">
      <c r="A62" s="145">
        <v>18</v>
      </c>
      <c r="B62" s="146" t="s">
        <v>867</v>
      </c>
      <c r="C62" s="146" t="s">
        <v>868</v>
      </c>
      <c r="D62" s="147">
        <f t="shared" ref="D62:O62" si="36">((D24/100)*$P$24)*$Q$2</f>
        <v>0</v>
      </c>
      <c r="E62" s="147">
        <f t="shared" si="36"/>
        <v>0</v>
      </c>
      <c r="F62" s="147">
        <f t="shared" si="36"/>
        <v>0</v>
      </c>
      <c r="G62" s="147">
        <f t="shared" si="36"/>
        <v>0</v>
      </c>
      <c r="H62" s="147">
        <f t="shared" si="36"/>
        <v>0</v>
      </c>
      <c r="I62" s="147">
        <f t="shared" si="36"/>
        <v>0</v>
      </c>
      <c r="J62" s="147">
        <f t="shared" si="36"/>
        <v>0</v>
      </c>
      <c r="K62" s="147">
        <f t="shared" si="36"/>
        <v>0</v>
      </c>
      <c r="L62" s="147">
        <f t="shared" si="36"/>
        <v>0</v>
      </c>
      <c r="M62" s="147">
        <f t="shared" si="36"/>
        <v>0</v>
      </c>
      <c r="N62" s="147">
        <f t="shared" si="36"/>
        <v>0</v>
      </c>
      <c r="O62" s="147">
        <f t="shared" si="36"/>
        <v>0</v>
      </c>
      <c r="P62" s="147">
        <f t="shared" si="3"/>
        <v>0</v>
      </c>
      <c r="Q62" s="2">
        <f t="shared" si="4"/>
        <v>0</v>
      </c>
    </row>
    <row r="63" spans="1:18" hidden="1" x14ac:dyDescent="0.2">
      <c r="A63" s="149"/>
      <c r="B63" s="150" t="s">
        <v>869</v>
      </c>
      <c r="C63" s="150" t="s">
        <v>868</v>
      </c>
      <c r="D63" s="151">
        <f t="shared" ref="D63:O63" si="37">((D24/100)*$P$24)*$Q$3</f>
        <v>0</v>
      </c>
      <c r="E63" s="151">
        <f t="shared" si="37"/>
        <v>0</v>
      </c>
      <c r="F63" s="151">
        <f t="shared" si="37"/>
        <v>0</v>
      </c>
      <c r="G63" s="151">
        <f t="shared" si="37"/>
        <v>0</v>
      </c>
      <c r="H63" s="151">
        <f t="shared" si="37"/>
        <v>0</v>
      </c>
      <c r="I63" s="151">
        <f t="shared" si="37"/>
        <v>0</v>
      </c>
      <c r="J63" s="151">
        <f t="shared" si="37"/>
        <v>0</v>
      </c>
      <c r="K63" s="151">
        <f t="shared" si="37"/>
        <v>0</v>
      </c>
      <c r="L63" s="151">
        <f t="shared" si="37"/>
        <v>0</v>
      </c>
      <c r="M63" s="151">
        <f t="shared" si="37"/>
        <v>0</v>
      </c>
      <c r="N63" s="151">
        <f t="shared" si="37"/>
        <v>0</v>
      </c>
      <c r="O63" s="151">
        <f t="shared" si="37"/>
        <v>0</v>
      </c>
      <c r="P63" s="147">
        <f t="shared" si="3"/>
        <v>0</v>
      </c>
      <c r="Q63" s="2">
        <f t="shared" si="4"/>
        <v>0</v>
      </c>
      <c r="R63" s="3"/>
    </row>
    <row r="64" spans="1:18" hidden="1" x14ac:dyDescent="0.2">
      <c r="A64" s="152"/>
      <c r="B64" s="153"/>
      <c r="C64" s="153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4"/>
    </row>
    <row r="65" spans="1:17" x14ac:dyDescent="0.2">
      <c r="A65" s="155" t="s">
        <v>870</v>
      </c>
      <c r="B65" s="156" t="s">
        <v>867</v>
      </c>
      <c r="C65" s="156" t="s">
        <v>868</v>
      </c>
      <c r="D65" s="157">
        <f t="shared" ref="D65:Q65" si="38">SUMIF($B$30:$B$63,"FINANCIAMENTO",D$30:D$63)</f>
        <v>26344.049500000001</v>
      </c>
      <c r="E65" s="157">
        <f t="shared" si="38"/>
        <v>109311.9785</v>
      </c>
      <c r="F65" s="157">
        <f t="shared" si="38"/>
        <v>168290.5085</v>
      </c>
      <c r="G65" s="157">
        <f t="shared" si="38"/>
        <v>309441.37400000001</v>
      </c>
      <c r="H65" s="157">
        <f t="shared" si="38"/>
        <v>286094.93800000002</v>
      </c>
      <c r="I65" s="157">
        <f t="shared" si="38"/>
        <v>241172.24150000003</v>
      </c>
      <c r="J65" s="157">
        <f t="shared" si="38"/>
        <v>0</v>
      </c>
      <c r="K65" s="157">
        <f t="shared" si="38"/>
        <v>0</v>
      </c>
      <c r="L65" s="157">
        <f t="shared" si="38"/>
        <v>0</v>
      </c>
      <c r="M65" s="157">
        <f t="shared" si="38"/>
        <v>0</v>
      </c>
      <c r="N65" s="157">
        <f t="shared" si="38"/>
        <v>0</v>
      </c>
      <c r="O65" s="157">
        <f t="shared" si="38"/>
        <v>0</v>
      </c>
      <c r="P65" s="157">
        <f t="shared" si="38"/>
        <v>1140655.0899999999</v>
      </c>
      <c r="Q65" s="5">
        <f t="shared" si="38"/>
        <v>1</v>
      </c>
    </row>
    <row r="66" spans="1:17" x14ac:dyDescent="0.2">
      <c r="A66" s="155" t="s">
        <v>895</v>
      </c>
      <c r="B66" s="158" t="s">
        <v>869</v>
      </c>
      <c r="C66" s="158" t="s">
        <v>868</v>
      </c>
      <c r="D66" s="157">
        <f t="shared" ref="D66:Q66" si="39">SUMIF($B$30:$B$63,"CONTRAPARTIDA",D$30:D$63)</f>
        <v>0</v>
      </c>
      <c r="E66" s="157">
        <f t="shared" si="39"/>
        <v>0</v>
      </c>
      <c r="F66" s="157">
        <f t="shared" si="39"/>
        <v>0</v>
      </c>
      <c r="G66" s="157">
        <f t="shared" si="39"/>
        <v>0</v>
      </c>
      <c r="H66" s="157">
        <f t="shared" si="39"/>
        <v>0</v>
      </c>
      <c r="I66" s="157">
        <f t="shared" si="39"/>
        <v>0</v>
      </c>
      <c r="J66" s="157">
        <f t="shared" si="39"/>
        <v>0</v>
      </c>
      <c r="K66" s="157">
        <f t="shared" si="39"/>
        <v>0</v>
      </c>
      <c r="L66" s="157">
        <f t="shared" si="39"/>
        <v>0</v>
      </c>
      <c r="M66" s="157">
        <f t="shared" si="39"/>
        <v>0</v>
      </c>
      <c r="N66" s="157">
        <f t="shared" si="39"/>
        <v>0</v>
      </c>
      <c r="O66" s="157">
        <f t="shared" si="39"/>
        <v>0</v>
      </c>
      <c r="P66" s="157">
        <f t="shared" si="39"/>
        <v>0</v>
      </c>
      <c r="Q66" s="5">
        <f t="shared" si="39"/>
        <v>0</v>
      </c>
    </row>
    <row r="67" spans="1:17" x14ac:dyDescent="0.2">
      <c r="A67" s="159"/>
      <c r="B67" s="153"/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4"/>
    </row>
    <row r="68" spans="1:17" ht="13.5" thickBot="1" x14ac:dyDescent="0.25">
      <c r="A68" s="160" t="s">
        <v>871</v>
      </c>
      <c r="B68" s="161"/>
      <c r="C68" s="162" t="s">
        <v>868</v>
      </c>
      <c r="D68" s="163">
        <f t="shared" ref="D68:O68" si="40">SUM(D65:D66)</f>
        <v>26344.049500000001</v>
      </c>
      <c r="E68" s="163">
        <f t="shared" si="40"/>
        <v>109311.9785</v>
      </c>
      <c r="F68" s="163">
        <f t="shared" si="40"/>
        <v>168290.5085</v>
      </c>
      <c r="G68" s="163">
        <f t="shared" si="40"/>
        <v>309441.37400000001</v>
      </c>
      <c r="H68" s="163">
        <f t="shared" si="40"/>
        <v>286094.93800000002</v>
      </c>
      <c r="I68" s="163">
        <f t="shared" si="40"/>
        <v>241172.24150000003</v>
      </c>
      <c r="J68" s="164">
        <f t="shared" si="40"/>
        <v>0</v>
      </c>
      <c r="K68" s="164">
        <f t="shared" si="40"/>
        <v>0</v>
      </c>
      <c r="L68" s="164">
        <f t="shared" si="40"/>
        <v>0</v>
      </c>
      <c r="M68" s="164">
        <f t="shared" si="40"/>
        <v>0</v>
      </c>
      <c r="N68" s="164">
        <f t="shared" si="40"/>
        <v>0</v>
      </c>
      <c r="O68" s="164">
        <f t="shared" si="40"/>
        <v>0</v>
      </c>
      <c r="P68" s="164">
        <f>SUM(D68:O68)</f>
        <v>1140655.0900000001</v>
      </c>
      <c r="Q68" s="6">
        <f>SUM(Q65:Q66)</f>
        <v>1</v>
      </c>
    </row>
    <row r="69" spans="1:17" ht="14.25" thickTop="1" thickBot="1" x14ac:dyDescent="0.25">
      <c r="A69" s="165" t="s">
        <v>872</v>
      </c>
      <c r="B69" s="166"/>
      <c r="C69" s="167" t="s">
        <v>868</v>
      </c>
      <c r="D69" s="7">
        <f t="shared" ref="D69:P69" si="41">IF($P$68=0,0,D68/$P$68)</f>
        <v>2.3095543719530501E-2</v>
      </c>
      <c r="E69" s="7">
        <f t="shared" si="41"/>
        <v>9.5832631141811661E-2</v>
      </c>
      <c r="F69" s="7">
        <f t="shared" si="41"/>
        <v>0.14753847151113839</v>
      </c>
      <c r="G69" s="7">
        <f t="shared" si="41"/>
        <v>0.27128391107253991</v>
      </c>
      <c r="H69" s="7">
        <f t="shared" si="41"/>
        <v>0.25081634273862752</v>
      </c>
      <c r="I69" s="7">
        <f t="shared" si="41"/>
        <v>0.21143309981635203</v>
      </c>
      <c r="J69" s="7">
        <f t="shared" si="41"/>
        <v>0</v>
      </c>
      <c r="K69" s="7">
        <f t="shared" si="41"/>
        <v>0</v>
      </c>
      <c r="L69" s="7">
        <f t="shared" si="41"/>
        <v>0</v>
      </c>
      <c r="M69" s="7">
        <f t="shared" si="41"/>
        <v>0</v>
      </c>
      <c r="N69" s="7">
        <f t="shared" si="41"/>
        <v>0</v>
      </c>
      <c r="O69" s="7">
        <f t="shared" si="41"/>
        <v>0</v>
      </c>
      <c r="P69" s="7">
        <f t="shared" si="41"/>
        <v>1</v>
      </c>
      <c r="Q69" s="8">
        <f>SUM(Q65:Q66)</f>
        <v>1</v>
      </c>
    </row>
    <row r="70" spans="1:17" ht="13.5" thickTop="1" x14ac:dyDescent="0.2">
      <c r="A70" s="168"/>
      <c r="B70" s="169"/>
      <c r="C70" s="170" t="s">
        <v>873</v>
      </c>
      <c r="D70" s="171"/>
      <c r="E70" s="171"/>
      <c r="F70" s="171"/>
      <c r="G70" s="171"/>
      <c r="H70" s="172"/>
      <c r="I70" s="173" t="s">
        <v>874</v>
      </c>
      <c r="J70" s="173"/>
      <c r="K70" s="173"/>
      <c r="L70" s="174" t="s">
        <v>875</v>
      </c>
      <c r="M70" s="175"/>
      <c r="N70" s="175"/>
      <c r="O70" s="175"/>
      <c r="P70" s="175"/>
      <c r="Q70" s="176"/>
    </row>
    <row r="71" spans="1:17" ht="18" customHeight="1" x14ac:dyDescent="0.2">
      <c r="A71" s="168"/>
      <c r="B71" s="169"/>
      <c r="C71" s="170"/>
      <c r="D71" s="367" t="s">
        <v>1209</v>
      </c>
      <c r="E71" s="171"/>
      <c r="F71" s="171"/>
      <c r="G71" s="171"/>
      <c r="H71" s="177"/>
      <c r="I71" s="173"/>
      <c r="J71" s="173"/>
      <c r="K71" s="173"/>
      <c r="L71" s="178"/>
      <c r="M71" s="173"/>
      <c r="N71" s="173"/>
      <c r="O71" s="173"/>
      <c r="P71" s="173"/>
      <c r="Q71" s="179"/>
    </row>
    <row r="72" spans="1:17" x14ac:dyDescent="0.2">
      <c r="A72" s="168"/>
      <c r="B72" s="169"/>
      <c r="C72" s="170"/>
      <c r="D72" s="368" t="s">
        <v>1210</v>
      </c>
      <c r="E72" s="368"/>
      <c r="F72" s="368"/>
      <c r="G72" s="171"/>
      <c r="H72" s="177"/>
      <c r="I72" s="173"/>
      <c r="J72" s="173"/>
      <c r="K72" s="173"/>
      <c r="L72" s="178"/>
      <c r="M72" s="173"/>
      <c r="N72" s="173"/>
      <c r="O72" s="173"/>
      <c r="P72" s="173"/>
      <c r="Q72" s="179"/>
    </row>
    <row r="73" spans="1:17" ht="19.5" customHeight="1" thickBot="1" x14ac:dyDescent="0.25">
      <c r="A73" s="180"/>
      <c r="B73" s="181"/>
      <c r="C73" s="182"/>
      <c r="D73" s="183"/>
      <c r="E73" s="183"/>
      <c r="F73" s="183"/>
      <c r="G73" s="184"/>
      <c r="H73" s="185"/>
      <c r="I73" s="184" t="s">
        <v>876</v>
      </c>
      <c r="J73" s="186"/>
      <c r="K73" s="186"/>
      <c r="L73" s="187"/>
      <c r="M73" s="188"/>
      <c r="N73" s="189"/>
      <c r="O73" s="189"/>
      <c r="P73" s="189"/>
      <c r="Q73" s="190"/>
    </row>
    <row r="509" spans="5:5" x14ac:dyDescent="0.2">
      <c r="E509" s="78">
        <v>11.5</v>
      </c>
    </row>
    <row r="510" spans="5:5" x14ac:dyDescent="0.2">
      <c r="E510" s="78">
        <v>11.5</v>
      </c>
    </row>
  </sheetData>
  <mergeCells count="1">
    <mergeCell ref="D72:F72"/>
  </mergeCells>
  <phoneticPr fontId="1" type="noConversion"/>
  <pageMargins left="0.25" right="0.25" top="0.75" bottom="0.75" header="0.3" footer="0.3"/>
  <pageSetup paperSize="9" scale="83" orientation="landscape" r:id="rId1"/>
  <headerFooter alignWithMargins="0"/>
  <rowBreaks count="1" manualBreakCount="1">
    <brk id="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 filterMode="1"/>
  <dimension ref="A1:M600"/>
  <sheetViews>
    <sheetView showGridLines="0" zoomScale="75" zoomScaleNormal="75" workbookViewId="0">
      <selection activeCell="D446" sqref="D446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1195</v>
      </c>
      <c r="H2" s="320"/>
      <c r="I2" s="20"/>
      <c r="J2" s="21"/>
      <c r="K2" s="356"/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/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 t="shared" ref="K8:K13" si="0"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 t="shared" si="0"/>
        <v/>
      </c>
    </row>
    <row r="10" spans="1:11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0" t="str">
        <f t="shared" si="0"/>
        <v/>
      </c>
    </row>
    <row r="11" spans="1:11" ht="16.5" hidden="1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 t="str">
        <f t="shared" si="0"/>
        <v/>
      </c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0" t="str">
        <f t="shared" si="0"/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0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ref="K14:K33" si="1">IF(G14&gt;0,"X",IF(F14&gt;0,"X",""))</f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1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1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1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1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1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1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1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1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1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1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1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1"/>
        <v/>
      </c>
    </row>
    <row r="27" spans="1:11" ht="16.5" hidden="1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0</v>
      </c>
      <c r="H27" s="35"/>
      <c r="I27" s="54">
        <f>G27</f>
        <v>0</v>
      </c>
      <c r="J27" s="50" t="s">
        <v>911</v>
      </c>
      <c r="K27" s="50" t="str">
        <f t="shared" si="1"/>
        <v/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1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1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1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1"/>
        <v/>
      </c>
    </row>
    <row r="32" spans="1:11" ht="16.5" hidden="1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0</v>
      </c>
      <c r="H32" s="35"/>
      <c r="I32" s="36"/>
      <c r="J32" s="50" t="s">
        <v>914</v>
      </c>
      <c r="K32" s="50" t="str">
        <f t="shared" si="1"/>
        <v/>
      </c>
    </row>
    <row r="33" spans="1:13" ht="16.5" hidden="1" customHeight="1" x14ac:dyDescent="0.2">
      <c r="A33" s="277" t="s">
        <v>965</v>
      </c>
      <c r="B33" s="283" t="s">
        <v>966</v>
      </c>
      <c r="C33" s="59" t="s">
        <v>947</v>
      </c>
      <c r="D33" s="60"/>
      <c r="E33" s="60">
        <f>RESUMO!E33</f>
        <v>6.5</v>
      </c>
      <c r="F33" s="212">
        <f t="shared" ref="F33:F70" si="2">IF($D33=0,0,ROUND($D33*$E33,2))</f>
        <v>0</v>
      </c>
      <c r="G33" s="264"/>
      <c r="H33" s="35"/>
      <c r="I33" s="36"/>
      <c r="J33" s="50"/>
      <c r="K33" s="50" t="str">
        <f t="shared" si="1"/>
        <v/>
      </c>
      <c r="M33" s="338">
        <f>M269*0.2</f>
        <v>0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2"/>
        <v>0</v>
      </c>
      <c r="G34" s="265"/>
      <c r="H34" s="36"/>
      <c r="I34" s="36"/>
      <c r="J34" s="58"/>
      <c r="K34" s="58" t="str">
        <f t="shared" ref="K34:K82" si="3">IF(G34&gt;0,"X",IF(F34&gt;0,"X",""))</f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2"/>
        <v>0</v>
      </c>
      <c r="G35" s="265"/>
      <c r="H35" s="36"/>
      <c r="I35" s="36"/>
      <c r="J35" s="58"/>
      <c r="K35" s="58" t="str">
        <f t="shared" si="3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2"/>
        <v>0</v>
      </c>
      <c r="G36" s="265"/>
      <c r="H36" s="36"/>
      <c r="I36" s="36"/>
      <c r="J36" s="58"/>
      <c r="K36" s="58" t="str">
        <f t="shared" si="3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2"/>
        <v>0</v>
      </c>
      <c r="G37" s="265"/>
      <c r="H37" s="36"/>
      <c r="I37" s="36"/>
      <c r="J37" s="58"/>
      <c r="K37" s="58" t="str">
        <f t="shared" si="3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2"/>
        <v>0</v>
      </c>
      <c r="G38" s="265"/>
      <c r="H38" s="36"/>
      <c r="I38" s="36"/>
      <c r="J38" s="58"/>
      <c r="K38" s="58" t="str">
        <f t="shared" si="3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2"/>
        <v>0</v>
      </c>
      <c r="G39" s="265"/>
      <c r="H39" s="36"/>
      <c r="I39" s="36"/>
      <c r="J39" s="58"/>
      <c r="K39" s="58" t="str">
        <f t="shared" si="3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2"/>
        <v>0</v>
      </c>
      <c r="G40" s="265"/>
      <c r="H40" s="36"/>
      <c r="I40" s="36"/>
      <c r="J40" s="58"/>
      <c r="K40" s="58" t="str">
        <f t="shared" si="3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2"/>
        <v>0</v>
      </c>
      <c r="G41" s="265"/>
      <c r="H41" s="36"/>
      <c r="I41" s="36"/>
      <c r="J41" s="58"/>
      <c r="K41" s="58" t="str">
        <f t="shared" si="3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2"/>
        <v>0</v>
      </c>
      <c r="G42" s="265"/>
      <c r="H42" s="36"/>
      <c r="I42" s="36"/>
      <c r="J42" s="58"/>
      <c r="K42" s="58" t="str">
        <f t="shared" si="3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2"/>
        <v>0</v>
      </c>
      <c r="G43" s="265"/>
      <c r="H43" s="36"/>
      <c r="I43" s="36"/>
      <c r="J43" s="58"/>
      <c r="K43" s="58" t="str">
        <f t="shared" si="3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2"/>
        <v>0</v>
      </c>
      <c r="G44" s="265"/>
      <c r="H44" s="36"/>
      <c r="I44" s="36"/>
      <c r="J44" s="58"/>
      <c r="K44" s="58" t="str">
        <f t="shared" si="3"/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2"/>
        <v>0</v>
      </c>
      <c r="G45" s="265"/>
      <c r="H45" s="36"/>
      <c r="I45" s="36"/>
      <c r="J45" s="58"/>
      <c r="K45" s="58" t="str">
        <f t="shared" si="3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2"/>
        <v>0</v>
      </c>
      <c r="G46" s="265"/>
      <c r="H46" s="36"/>
      <c r="I46" s="36"/>
      <c r="J46" s="58"/>
      <c r="K46" s="58" t="str">
        <f t="shared" si="3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2"/>
        <v>0</v>
      </c>
      <c r="G47" s="265"/>
      <c r="H47" s="36"/>
      <c r="I47" s="36"/>
      <c r="J47" s="58"/>
      <c r="K47" s="58" t="str">
        <f t="shared" si="3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2"/>
        <v>0</v>
      </c>
      <c r="G48" s="265"/>
      <c r="H48" s="36"/>
      <c r="I48" s="36"/>
      <c r="J48" s="58"/>
      <c r="K48" s="58" t="str">
        <f t="shared" si="3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2"/>
        <v>0</v>
      </c>
      <c r="G49" s="265"/>
      <c r="H49" s="36"/>
      <c r="I49" s="36"/>
      <c r="J49" s="58"/>
      <c r="K49" s="58" t="str">
        <f t="shared" si="3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2"/>
        <v>0</v>
      </c>
      <c r="G50" s="265"/>
      <c r="H50" s="36"/>
      <c r="I50" s="36"/>
      <c r="J50" s="58"/>
      <c r="K50" s="58" t="str">
        <f t="shared" si="3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2"/>
        <v>0</v>
      </c>
      <c r="G51" s="265"/>
      <c r="H51" s="36"/>
      <c r="I51" s="36"/>
      <c r="J51" s="58"/>
      <c r="K51" s="58" t="str">
        <f t="shared" si="3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2"/>
        <v>0</v>
      </c>
      <c r="G52" s="265"/>
      <c r="H52" s="36"/>
      <c r="I52" s="36"/>
      <c r="J52" s="58"/>
      <c r="K52" s="58" t="str">
        <f t="shared" si="3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2"/>
        <v>0</v>
      </c>
      <c r="G53" s="265"/>
      <c r="H53" s="36"/>
      <c r="I53" s="36"/>
      <c r="J53" s="58"/>
      <c r="K53" s="58" t="str">
        <f t="shared" si="3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2"/>
        <v>0</v>
      </c>
      <c r="G54" s="265"/>
      <c r="H54" s="36"/>
      <c r="I54" s="36"/>
      <c r="J54" s="58"/>
      <c r="K54" s="58" t="str">
        <f t="shared" si="3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2"/>
        <v>0</v>
      </c>
      <c r="G55" s="265"/>
      <c r="H55" s="36"/>
      <c r="I55" s="36"/>
      <c r="J55" s="58"/>
      <c r="K55" s="58" t="str">
        <f t="shared" si="3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2"/>
        <v>0</v>
      </c>
      <c r="G56" s="265"/>
      <c r="H56" s="36"/>
      <c r="I56" s="36"/>
      <c r="J56" s="58"/>
      <c r="K56" s="58" t="str">
        <f t="shared" si="3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2"/>
        <v>0</v>
      </c>
      <c r="G57" s="265"/>
      <c r="H57" s="36"/>
      <c r="I57" s="36"/>
      <c r="J57" s="58"/>
      <c r="K57" s="58" t="str">
        <f t="shared" si="3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2"/>
        <v>0</v>
      </c>
      <c r="G58" s="265"/>
      <c r="H58" s="36"/>
      <c r="I58" s="36"/>
      <c r="J58" s="58"/>
      <c r="K58" s="58" t="str">
        <f t="shared" si="3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2"/>
        <v>0</v>
      </c>
      <c r="G59" s="265"/>
      <c r="H59" s="36"/>
      <c r="I59" s="36"/>
      <c r="J59" s="58"/>
      <c r="K59" s="58" t="str">
        <f t="shared" si="3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2"/>
        <v>0</v>
      </c>
      <c r="G60" s="265"/>
      <c r="H60" s="36"/>
      <c r="I60" s="36"/>
      <c r="J60" s="58"/>
      <c r="K60" s="58" t="str">
        <f t="shared" si="3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2"/>
        <v>0</v>
      </c>
      <c r="G61" s="265"/>
      <c r="H61" s="36"/>
      <c r="I61" s="36"/>
      <c r="J61" s="58"/>
      <c r="K61" s="58" t="str">
        <f t="shared" si="3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2"/>
        <v>0</v>
      </c>
      <c r="G62" s="265"/>
      <c r="H62" s="36"/>
      <c r="I62" s="36"/>
      <c r="J62" s="58"/>
      <c r="K62" s="58" t="str">
        <f t="shared" si="3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2"/>
        <v>0</v>
      </c>
      <c r="G63" s="265"/>
      <c r="H63" s="36"/>
      <c r="I63" s="36"/>
      <c r="J63" s="58"/>
      <c r="K63" s="58" t="str">
        <f t="shared" si="3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2"/>
        <v>0</v>
      </c>
      <c r="G64" s="265"/>
      <c r="H64" s="36"/>
      <c r="I64" s="36"/>
      <c r="J64" s="58"/>
      <c r="K64" s="58" t="str">
        <f t="shared" si="3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2"/>
        <v>0</v>
      </c>
      <c r="G65" s="265"/>
      <c r="H65" s="36"/>
      <c r="I65" s="36"/>
      <c r="J65" s="58"/>
      <c r="K65" s="58" t="str">
        <f t="shared" si="3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2"/>
        <v>0</v>
      </c>
      <c r="G66" s="265"/>
      <c r="H66" s="36"/>
      <c r="I66" s="36"/>
      <c r="J66" s="58"/>
      <c r="K66" s="58" t="str">
        <f t="shared" si="3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2"/>
        <v>0</v>
      </c>
      <c r="G67" s="265"/>
      <c r="H67" s="36"/>
      <c r="I67" s="36"/>
      <c r="J67" s="58"/>
      <c r="K67" s="58" t="str">
        <f t="shared" si="3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2"/>
        <v>0</v>
      </c>
      <c r="G68" s="265"/>
      <c r="H68" s="36"/>
      <c r="I68" s="36"/>
      <c r="J68" s="58"/>
      <c r="K68" s="58" t="str">
        <f t="shared" si="3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2"/>
        <v>0</v>
      </c>
      <c r="G69" s="265"/>
      <c r="H69" s="36"/>
      <c r="I69" s="36"/>
      <c r="J69" s="58"/>
      <c r="K69" s="58" t="str">
        <f t="shared" si="3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2"/>
        <v>0</v>
      </c>
      <c r="G70" s="302"/>
      <c r="H70" s="36"/>
      <c r="I70" s="36"/>
      <c r="J70" s="58"/>
      <c r="K70" s="58" t="str">
        <f t="shared" si="3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3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4">IF($D72=0,0,ROUND($D72*$E72,2))</f>
        <v>0</v>
      </c>
      <c r="G72" s="266"/>
      <c r="H72" s="36"/>
      <c r="I72" s="36"/>
      <c r="J72" s="58"/>
      <c r="K72" s="58" t="str">
        <f t="shared" si="3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4"/>
        <v>0</v>
      </c>
      <c r="G73" s="265"/>
      <c r="H73" s="36"/>
      <c r="I73" s="36"/>
      <c r="J73" s="58"/>
      <c r="K73" s="58" t="str">
        <f t="shared" si="3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4"/>
        <v>0</v>
      </c>
      <c r="G74" s="265"/>
      <c r="H74" s="36"/>
      <c r="I74" s="36"/>
      <c r="J74" s="58"/>
      <c r="K74" s="58" t="str">
        <f t="shared" si="3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4"/>
        <v>0</v>
      </c>
      <c r="G75" s="265"/>
      <c r="H75" s="36"/>
      <c r="I75" s="36"/>
      <c r="J75" s="58"/>
      <c r="K75" s="58" t="str">
        <f t="shared" si="3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4"/>
        <v>0</v>
      </c>
      <c r="G76" s="265"/>
      <c r="H76" s="36"/>
      <c r="I76" s="36"/>
      <c r="J76" s="58"/>
      <c r="K76" s="58" t="str">
        <f t="shared" si="3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4"/>
        <v>0</v>
      </c>
      <c r="G77" s="265"/>
      <c r="H77" s="36"/>
      <c r="I77" s="36"/>
      <c r="J77" s="58"/>
      <c r="K77" s="58" t="str">
        <f t="shared" si="3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4"/>
        <v>0</v>
      </c>
      <c r="G78" s="265"/>
      <c r="H78" s="36"/>
      <c r="I78" s="36"/>
      <c r="J78" s="58"/>
      <c r="K78" s="50" t="str">
        <f t="shared" si="3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4"/>
        <v>0</v>
      </c>
      <c r="G79" s="265"/>
      <c r="H79" s="36"/>
      <c r="I79" s="36"/>
      <c r="J79" s="58"/>
      <c r="K79" s="50" t="str">
        <f t="shared" si="3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4"/>
        <v>0</v>
      </c>
      <c r="G80" s="265"/>
      <c r="H80" s="36"/>
      <c r="I80" s="36"/>
      <c r="J80" s="58"/>
      <c r="K80" s="50" t="str">
        <f t="shared" si="3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4"/>
        <v>0</v>
      </c>
      <c r="G81" s="268"/>
      <c r="H81" s="36"/>
      <c r="I81" s="36"/>
      <c r="J81" s="58"/>
      <c r="K81" s="50" t="str">
        <f t="shared" si="3"/>
        <v/>
      </c>
    </row>
    <row r="82" spans="1:13" ht="16.5" hidden="1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0</v>
      </c>
      <c r="H82" s="35"/>
      <c r="I82" s="54">
        <f>G82</f>
        <v>0</v>
      </c>
      <c r="J82" s="50" t="s">
        <v>911</v>
      </c>
      <c r="K82" s="50" t="str">
        <f t="shared" si="3"/>
        <v/>
      </c>
      <c r="M82" s="338"/>
    </row>
    <row r="83" spans="1:13" ht="16.5" hidden="1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0</v>
      </c>
      <c r="H83" s="35"/>
      <c r="I83" s="36"/>
      <c r="J83" s="50" t="s">
        <v>914</v>
      </c>
      <c r="K83" s="50" t="str">
        <f t="shared" ref="K83:K106" si="5">IF(G83&gt;0,"X",IF(F83&gt;0,"X",""))</f>
        <v/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6">IF($D84=0,0,ROUND($D84*$E84,2))</f>
        <v>0</v>
      </c>
      <c r="G84" s="265"/>
      <c r="H84" s="36"/>
      <c r="I84" s="36"/>
      <c r="J84" s="58"/>
      <c r="K84" s="58" t="str">
        <f t="shared" si="5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6"/>
        <v>0</v>
      </c>
      <c r="G85" s="265"/>
      <c r="H85" s="36"/>
      <c r="I85" s="36"/>
      <c r="J85" s="58"/>
      <c r="K85" s="58" t="str">
        <f t="shared" si="5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6"/>
        <v>0</v>
      </c>
      <c r="G86" s="265"/>
      <c r="H86" s="36"/>
      <c r="I86" s="36"/>
      <c r="J86" s="58"/>
      <c r="K86" s="58" t="str">
        <f t="shared" si="5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6"/>
        <v>0</v>
      </c>
      <c r="G87" s="265"/>
      <c r="H87" s="36"/>
      <c r="I87" s="36"/>
      <c r="J87" s="58"/>
      <c r="K87" s="58" t="str">
        <f t="shared" si="5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6"/>
        <v>0</v>
      </c>
      <c r="G88" s="265"/>
      <c r="H88" s="36"/>
      <c r="I88" s="36"/>
      <c r="J88" s="58"/>
      <c r="K88" s="58" t="str">
        <f t="shared" si="5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6"/>
        <v>0</v>
      </c>
      <c r="G89" s="265"/>
      <c r="H89" s="36"/>
      <c r="I89" s="36"/>
      <c r="J89" s="58"/>
      <c r="K89" s="58" t="str">
        <f t="shared" si="5"/>
        <v/>
      </c>
    </row>
    <row r="90" spans="1:13" ht="16.5" hidden="1" customHeight="1" x14ac:dyDescent="0.2">
      <c r="A90" s="277" t="s">
        <v>1078</v>
      </c>
      <c r="B90" s="246" t="s">
        <v>1079</v>
      </c>
      <c r="C90" s="59" t="s">
        <v>947</v>
      </c>
      <c r="D90" s="60"/>
      <c r="E90" s="60">
        <f>RESUMO!E90</f>
        <v>7.5</v>
      </c>
      <c r="F90" s="61">
        <f t="shared" si="6"/>
        <v>0</v>
      </c>
      <c r="G90" s="263"/>
      <c r="H90" s="35"/>
      <c r="I90" s="36"/>
      <c r="J90" s="50"/>
      <c r="K90" s="50" t="str">
        <f t="shared" si="5"/>
        <v/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6"/>
        <v>0</v>
      </c>
      <c r="G91" s="265"/>
      <c r="H91" s="36"/>
      <c r="I91" s="36"/>
      <c r="J91" s="58"/>
      <c r="K91" s="58" t="str">
        <f t="shared" si="5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6"/>
        <v>0</v>
      </c>
      <c r="G92" s="265"/>
      <c r="H92" s="36"/>
      <c r="I92" s="36"/>
      <c r="J92" s="58"/>
      <c r="K92" s="58" t="str">
        <f t="shared" si="5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6"/>
        <v>0</v>
      </c>
      <c r="G93" s="265"/>
      <c r="H93" s="36"/>
      <c r="I93" s="36"/>
      <c r="J93" s="58"/>
      <c r="K93" s="58" t="str">
        <f t="shared" si="5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6"/>
        <v>0</v>
      </c>
      <c r="G94" s="265"/>
      <c r="H94" s="36"/>
      <c r="I94" s="36"/>
      <c r="J94" s="58"/>
      <c r="K94" s="58" t="str">
        <f t="shared" si="5"/>
        <v/>
      </c>
    </row>
    <row r="95" spans="1:13" ht="16.5" hidden="1" customHeight="1" x14ac:dyDescent="0.2">
      <c r="A95" s="277" t="s">
        <v>1086</v>
      </c>
      <c r="B95" s="246" t="s">
        <v>1087</v>
      </c>
      <c r="C95" s="59" t="s">
        <v>947</v>
      </c>
      <c r="D95" s="60"/>
      <c r="E95" s="60">
        <f>RESUMO!E95</f>
        <v>13</v>
      </c>
      <c r="F95" s="61">
        <f t="shared" si="6"/>
        <v>0</v>
      </c>
      <c r="G95" s="263"/>
      <c r="H95" s="35"/>
      <c r="I95" s="36"/>
      <c r="J95" s="50"/>
      <c r="K95" s="50" t="str">
        <f t="shared" si="5"/>
        <v/>
      </c>
      <c r="M95" s="338"/>
    </row>
    <row r="96" spans="1:13" ht="16.5" hidden="1" customHeight="1" x14ac:dyDescent="0.2">
      <c r="A96" s="277" t="s">
        <v>1088</v>
      </c>
      <c r="B96" s="246" t="s">
        <v>1089</v>
      </c>
      <c r="C96" s="59" t="s">
        <v>947</v>
      </c>
      <c r="D96" s="60"/>
      <c r="E96" s="60">
        <f>RESUMO!E96</f>
        <v>21.89</v>
      </c>
      <c r="F96" s="61">
        <f t="shared" si="6"/>
        <v>0</v>
      </c>
      <c r="G96" s="263"/>
      <c r="H96" s="35"/>
      <c r="I96" s="36"/>
      <c r="J96" s="50"/>
      <c r="K96" s="50" t="str">
        <f t="shared" si="5"/>
        <v/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6"/>
        <v>0</v>
      </c>
      <c r="G97" s="265"/>
      <c r="H97" s="36"/>
      <c r="I97" s="36"/>
      <c r="J97" s="58"/>
      <c r="K97" s="58" t="str">
        <f t="shared" si="5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6"/>
        <v>0</v>
      </c>
      <c r="G98" s="265"/>
      <c r="H98" s="36"/>
      <c r="I98" s="36"/>
      <c r="J98" s="58"/>
      <c r="K98" s="58" t="str">
        <f t="shared" si="5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6"/>
        <v>0</v>
      </c>
      <c r="G99" s="265"/>
      <c r="H99" s="36"/>
      <c r="I99" s="36"/>
      <c r="J99" s="58"/>
      <c r="K99" s="58" t="str">
        <f t="shared" si="5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6"/>
        <v>0</v>
      </c>
      <c r="G100" s="302"/>
      <c r="H100" s="36"/>
      <c r="I100" s="36"/>
      <c r="J100" s="58"/>
      <c r="K100" s="58" t="str">
        <f t="shared" si="5"/>
        <v/>
      </c>
    </row>
    <row r="101" spans="1:13" ht="16.5" hidden="1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0</v>
      </c>
      <c r="H101" s="35"/>
      <c r="I101" s="36"/>
      <c r="J101" s="50" t="s">
        <v>914</v>
      </c>
      <c r="K101" s="58" t="str">
        <f t="shared" si="5"/>
        <v/>
      </c>
      <c r="M101" s="338"/>
    </row>
    <row r="102" spans="1:13" ht="16.5" hidden="1" customHeight="1" x14ac:dyDescent="0.2">
      <c r="A102" s="277" t="s">
        <v>1099</v>
      </c>
      <c r="B102" s="283" t="s">
        <v>552</v>
      </c>
      <c r="C102" s="59" t="s">
        <v>889</v>
      </c>
      <c r="D102" s="60"/>
      <c r="E102" s="60">
        <f>RESUMO!E102</f>
        <v>60.1</v>
      </c>
      <c r="F102" s="212">
        <f t="shared" ref="F102:F133" si="7">IF($D102=0,0,ROUND($D102*$E102,2))</f>
        <v>0</v>
      </c>
      <c r="G102" s="264"/>
      <c r="H102" s="35"/>
      <c r="I102" s="36"/>
      <c r="J102" s="50"/>
      <c r="K102" s="58" t="str">
        <f t="shared" si="5"/>
        <v/>
      </c>
      <c r="M102" s="338"/>
    </row>
    <row r="103" spans="1:13" ht="16.5" hidden="1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7"/>
        <v>0</v>
      </c>
      <c r="G103" s="263"/>
      <c r="H103" s="35"/>
      <c r="I103" s="36"/>
      <c r="J103" s="50"/>
      <c r="K103" s="58" t="str">
        <f t="shared" si="5"/>
        <v/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/>
      <c r="E104" s="60">
        <f>RESUMO!E104</f>
        <v>0</v>
      </c>
      <c r="F104" s="61">
        <f t="shared" si="7"/>
        <v>0</v>
      </c>
      <c r="G104" s="263"/>
      <c r="H104" s="35"/>
      <c r="I104" s="36"/>
      <c r="J104" s="50"/>
      <c r="K104" s="58" t="str">
        <f t="shared" si="5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7"/>
        <v>0</v>
      </c>
      <c r="G105" s="265"/>
      <c r="H105" s="36"/>
      <c r="I105" s="36"/>
      <c r="J105" s="58"/>
      <c r="K105" s="58" t="str">
        <f t="shared" si="5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7"/>
        <v>0</v>
      </c>
      <c r="G106" s="265"/>
      <c r="H106" s="36"/>
      <c r="I106" s="36"/>
      <c r="J106" s="58"/>
      <c r="K106" s="58" t="str">
        <f t="shared" si="5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7"/>
        <v>0</v>
      </c>
      <c r="G107" s="265"/>
      <c r="H107" s="36"/>
      <c r="I107" s="36"/>
      <c r="J107" s="58"/>
      <c r="K107" s="58" t="str">
        <f t="shared" ref="K107:K134" si="8">IF(G107&gt;0,"X",IF(F107&gt;0,"X",""))</f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7"/>
        <v>0</v>
      </c>
      <c r="G108" s="265"/>
      <c r="H108" s="36"/>
      <c r="I108" s="36"/>
      <c r="J108" s="58"/>
      <c r="K108" s="58" t="str">
        <f t="shared" si="8"/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7"/>
        <v>0</v>
      </c>
      <c r="G109" s="265"/>
      <c r="H109" s="36"/>
      <c r="I109" s="36"/>
      <c r="J109" s="58"/>
      <c r="K109" s="58" t="str">
        <f t="shared" si="8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7"/>
        <v>0</v>
      </c>
      <c r="G110" s="265"/>
      <c r="H110" s="36"/>
      <c r="I110" s="36"/>
      <c r="J110" s="58"/>
      <c r="K110" s="58" t="str">
        <f t="shared" si="8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7"/>
        <v>0</v>
      </c>
      <c r="G111" s="265"/>
      <c r="H111" s="36"/>
      <c r="I111" s="36"/>
      <c r="J111" s="58"/>
      <c r="K111" s="58" t="str">
        <f t="shared" si="8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7"/>
        <v>0</v>
      </c>
      <c r="G112" s="265"/>
      <c r="H112" s="36"/>
      <c r="I112" s="36"/>
      <c r="J112" s="58"/>
      <c r="K112" s="58" t="str">
        <f t="shared" si="8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7"/>
        <v>0</v>
      </c>
      <c r="G113" s="265"/>
      <c r="H113" s="36"/>
      <c r="I113" s="36"/>
      <c r="J113" s="58"/>
      <c r="K113" s="58" t="str">
        <f t="shared" si="8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7"/>
        <v>0</v>
      </c>
      <c r="G114" s="265"/>
      <c r="H114" s="36"/>
      <c r="I114" s="36"/>
      <c r="J114" s="58"/>
      <c r="K114" s="58" t="str">
        <f t="shared" si="8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7"/>
        <v>0</v>
      </c>
      <c r="G115" s="265"/>
      <c r="H115" s="36"/>
      <c r="I115" s="36"/>
      <c r="J115" s="58"/>
      <c r="K115" s="58" t="str">
        <f t="shared" si="8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7"/>
        <v>0</v>
      </c>
      <c r="G116" s="265"/>
      <c r="H116" s="36"/>
      <c r="I116" s="36"/>
      <c r="J116" s="58"/>
      <c r="K116" s="58" t="str">
        <f t="shared" si="8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7"/>
        <v>0</v>
      </c>
      <c r="G117" s="265"/>
      <c r="H117" s="36"/>
      <c r="I117" s="36"/>
      <c r="J117" s="58"/>
      <c r="K117" s="58" t="str">
        <f t="shared" si="8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7"/>
        <v>0</v>
      </c>
      <c r="G118" s="265"/>
      <c r="H118" s="36"/>
      <c r="I118" s="36"/>
      <c r="J118" s="58"/>
      <c r="K118" s="58" t="str">
        <f t="shared" si="8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7"/>
        <v>0</v>
      </c>
      <c r="G119" s="265"/>
      <c r="H119" s="36"/>
      <c r="I119" s="36"/>
      <c r="J119" s="58"/>
      <c r="K119" s="58" t="str">
        <f t="shared" si="8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7"/>
        <v>0</v>
      </c>
      <c r="G120" s="265"/>
      <c r="H120" s="36"/>
      <c r="I120" s="36"/>
      <c r="J120" s="58"/>
      <c r="K120" s="58" t="str">
        <f t="shared" si="8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7"/>
        <v>0</v>
      </c>
      <c r="G121" s="265"/>
      <c r="H121" s="36"/>
      <c r="I121" s="36"/>
      <c r="J121" s="58"/>
      <c r="K121" s="58" t="str">
        <f t="shared" si="8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7"/>
        <v>0</v>
      </c>
      <c r="G122" s="265"/>
      <c r="H122" s="36"/>
      <c r="I122" s="36"/>
      <c r="J122" s="58"/>
      <c r="K122" s="58" t="str">
        <f t="shared" si="8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7"/>
        <v>0</v>
      </c>
      <c r="G123" s="265"/>
      <c r="H123" s="36"/>
      <c r="I123" s="36"/>
      <c r="J123" s="58"/>
      <c r="K123" s="58" t="str">
        <f t="shared" si="8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7"/>
        <v>0</v>
      </c>
      <c r="G124" s="265"/>
      <c r="H124" s="36"/>
      <c r="I124" s="36"/>
      <c r="J124" s="58"/>
      <c r="K124" s="58" t="str">
        <f t="shared" si="8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7"/>
        <v>0</v>
      </c>
      <c r="G125" s="265"/>
      <c r="H125" s="36"/>
      <c r="I125" s="36"/>
      <c r="J125" s="58"/>
      <c r="K125" s="58" t="str">
        <f t="shared" si="8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7"/>
        <v>0</v>
      </c>
      <c r="G126" s="265"/>
      <c r="H126" s="36"/>
      <c r="I126" s="36"/>
      <c r="J126" s="58"/>
      <c r="K126" s="58" t="str">
        <f t="shared" si="8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7"/>
        <v>0</v>
      </c>
      <c r="G127" s="265"/>
      <c r="H127" s="36"/>
      <c r="I127" s="36"/>
      <c r="J127" s="58"/>
      <c r="K127" s="58" t="str">
        <f t="shared" si="8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7"/>
        <v>0</v>
      </c>
      <c r="G128" s="265"/>
      <c r="H128" s="36"/>
      <c r="I128" s="36"/>
      <c r="J128" s="58"/>
      <c r="K128" s="58" t="str">
        <f t="shared" si="8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7"/>
        <v>0</v>
      </c>
      <c r="G129" s="265"/>
      <c r="H129" s="36"/>
      <c r="I129" s="36"/>
      <c r="J129" s="58"/>
      <c r="K129" s="58" t="str">
        <f t="shared" si="8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7"/>
        <v>0</v>
      </c>
      <c r="G130" s="265"/>
      <c r="H130" s="36"/>
      <c r="I130" s="36"/>
      <c r="J130" s="58"/>
      <c r="K130" s="58" t="str">
        <f t="shared" si="8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7"/>
        <v>0</v>
      </c>
      <c r="G131" s="265"/>
      <c r="H131" s="36"/>
      <c r="I131" s="36"/>
      <c r="J131" s="58"/>
      <c r="K131" s="58" t="str">
        <f t="shared" si="8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7"/>
        <v>0</v>
      </c>
      <c r="G132" s="265"/>
      <c r="H132" s="36"/>
      <c r="I132" s="36"/>
      <c r="J132" s="58"/>
      <c r="K132" s="58" t="str">
        <f t="shared" si="8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7"/>
        <v>0</v>
      </c>
      <c r="G133" s="265"/>
      <c r="H133" s="36"/>
      <c r="I133" s="36"/>
      <c r="J133" s="58"/>
      <c r="K133" s="58" t="str">
        <f t="shared" si="8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9">IF($D134=0,0,ROUND($D134*$E134,2))</f>
        <v>0</v>
      </c>
      <c r="G134" s="265"/>
      <c r="H134" s="36"/>
      <c r="I134" s="36"/>
      <c r="J134" s="58"/>
      <c r="K134" s="58" t="str">
        <f t="shared" si="8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9"/>
        <v>0</v>
      </c>
      <c r="G135" s="265"/>
      <c r="H135" s="36"/>
      <c r="I135" s="36"/>
      <c r="J135" s="58"/>
      <c r="K135" s="58" t="str">
        <f t="shared" ref="K135:K166" si="10">IF(G135&gt;0,"X",IF(F135&gt;0,"X",""))</f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9"/>
        <v>0</v>
      </c>
      <c r="G136" s="265"/>
      <c r="H136" s="36"/>
      <c r="I136" s="36"/>
      <c r="J136" s="58"/>
      <c r="K136" s="58" t="str">
        <f t="shared" si="10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9"/>
        <v>0</v>
      </c>
      <c r="G137" s="265"/>
      <c r="H137" s="36"/>
      <c r="I137" s="36"/>
      <c r="J137" s="58"/>
      <c r="K137" s="58" t="str">
        <f t="shared" si="10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9"/>
        <v>0</v>
      </c>
      <c r="G138" s="265"/>
      <c r="H138" s="36"/>
      <c r="I138" s="36"/>
      <c r="J138" s="58"/>
      <c r="K138" s="58" t="str">
        <f t="shared" si="10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9"/>
        <v>0</v>
      </c>
      <c r="G139" s="265"/>
      <c r="H139" s="36"/>
      <c r="I139" s="36"/>
      <c r="J139" s="58"/>
      <c r="K139" s="58" t="str">
        <f t="shared" si="10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9"/>
        <v>0</v>
      </c>
      <c r="G140" s="265"/>
      <c r="H140" s="36"/>
      <c r="I140" s="36"/>
      <c r="J140" s="58"/>
      <c r="K140" s="58" t="str">
        <f t="shared" si="10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9"/>
        <v>0</v>
      </c>
      <c r="G141" s="265"/>
      <c r="H141" s="36"/>
      <c r="I141" s="36"/>
      <c r="J141" s="58"/>
      <c r="K141" s="58" t="str">
        <f t="shared" si="10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9"/>
        <v>0</v>
      </c>
      <c r="G142" s="265"/>
      <c r="H142" s="36"/>
      <c r="I142" s="36"/>
      <c r="J142" s="58"/>
      <c r="K142" s="58" t="str">
        <f t="shared" si="10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9"/>
        <v>0</v>
      </c>
      <c r="G143" s="265"/>
      <c r="H143" s="36"/>
      <c r="I143" s="36"/>
      <c r="J143" s="58"/>
      <c r="K143" s="58" t="str">
        <f t="shared" si="10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9"/>
        <v>0</v>
      </c>
      <c r="G144" s="265"/>
      <c r="H144" s="36"/>
      <c r="I144" s="36"/>
      <c r="J144" s="58"/>
      <c r="K144" s="58" t="str">
        <f t="shared" si="10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9"/>
        <v>0</v>
      </c>
      <c r="G145" s="265"/>
      <c r="H145" s="36"/>
      <c r="I145" s="36"/>
      <c r="J145" s="58"/>
      <c r="K145" s="58" t="str">
        <f t="shared" si="10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9"/>
        <v>0</v>
      </c>
      <c r="G146" s="265"/>
      <c r="H146" s="36"/>
      <c r="I146" s="36"/>
      <c r="J146" s="58"/>
      <c r="K146" s="58" t="str">
        <f t="shared" si="10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9"/>
        <v>0</v>
      </c>
      <c r="G147" s="265"/>
      <c r="H147" s="36"/>
      <c r="I147" s="36"/>
      <c r="J147" s="58"/>
      <c r="K147" s="58" t="str">
        <f t="shared" si="10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9"/>
        <v>0</v>
      </c>
      <c r="G148" s="265"/>
      <c r="H148" s="36"/>
      <c r="I148" s="36"/>
      <c r="J148" s="58"/>
      <c r="K148" s="58" t="str">
        <f t="shared" si="10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9"/>
        <v>0</v>
      </c>
      <c r="G149" s="265"/>
      <c r="H149" s="36"/>
      <c r="I149" s="36"/>
      <c r="J149" s="58"/>
      <c r="K149" s="58" t="str">
        <f t="shared" si="10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9"/>
        <v>0</v>
      </c>
      <c r="G150" s="265"/>
      <c r="H150" s="36"/>
      <c r="I150" s="36"/>
      <c r="J150" s="58"/>
      <c r="K150" s="58" t="str">
        <f t="shared" si="10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9"/>
        <v>0</v>
      </c>
      <c r="G151" s="265"/>
      <c r="H151" s="36"/>
      <c r="I151" s="36"/>
      <c r="J151" s="58"/>
      <c r="K151" s="58" t="str">
        <f t="shared" si="10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9"/>
        <v>0</v>
      </c>
      <c r="G152" s="265"/>
      <c r="H152" s="36"/>
      <c r="I152" s="36"/>
      <c r="J152" s="58"/>
      <c r="K152" s="58" t="str">
        <f t="shared" si="10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9"/>
        <v>0</v>
      </c>
      <c r="G153" s="265"/>
      <c r="H153" s="36"/>
      <c r="I153" s="36"/>
      <c r="J153" s="58"/>
      <c r="K153" s="58" t="str">
        <f t="shared" si="10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9"/>
        <v>0</v>
      </c>
      <c r="G154" s="265"/>
      <c r="H154" s="36"/>
      <c r="I154" s="36"/>
      <c r="J154" s="58"/>
      <c r="K154" s="58" t="str">
        <f t="shared" si="10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9"/>
        <v>0</v>
      </c>
      <c r="G155" s="265"/>
      <c r="H155" s="36"/>
      <c r="I155" s="36"/>
      <c r="J155" s="58"/>
      <c r="K155" s="58" t="str">
        <f t="shared" si="10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9"/>
        <v>0</v>
      </c>
      <c r="G156" s="265"/>
      <c r="H156" s="36"/>
      <c r="I156" s="36"/>
      <c r="J156" s="58"/>
      <c r="K156" s="58" t="str">
        <f t="shared" si="10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9"/>
        <v>0</v>
      </c>
      <c r="G157" s="265"/>
      <c r="H157" s="36"/>
      <c r="I157" s="36"/>
      <c r="J157" s="58"/>
      <c r="K157" s="58" t="str">
        <f t="shared" si="10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9"/>
        <v>0</v>
      </c>
      <c r="G158" s="265"/>
      <c r="H158" s="36"/>
      <c r="I158" s="36"/>
      <c r="J158" s="58"/>
      <c r="K158" s="58" t="str">
        <f t="shared" si="10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9"/>
        <v>0</v>
      </c>
      <c r="G159" s="265"/>
      <c r="H159" s="36"/>
      <c r="I159" s="36"/>
      <c r="J159" s="58"/>
      <c r="K159" s="58" t="str">
        <f t="shared" si="10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9"/>
        <v>0</v>
      </c>
      <c r="G160" s="265"/>
      <c r="H160" s="36"/>
      <c r="I160" s="36"/>
      <c r="J160" s="58"/>
      <c r="K160" s="58" t="str">
        <f t="shared" si="10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9"/>
        <v>0</v>
      </c>
      <c r="G161" s="265"/>
      <c r="H161" s="36"/>
      <c r="I161" s="36"/>
      <c r="J161" s="58"/>
      <c r="K161" s="58" t="str">
        <f t="shared" si="10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9"/>
        <v>0</v>
      </c>
      <c r="G162" s="265"/>
      <c r="H162" s="36"/>
      <c r="I162" s="36"/>
      <c r="J162" s="58"/>
      <c r="K162" s="58" t="str">
        <f t="shared" si="10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9"/>
        <v>0</v>
      </c>
      <c r="G163" s="265"/>
      <c r="H163" s="36"/>
      <c r="I163" s="36"/>
      <c r="J163" s="58"/>
      <c r="K163" s="58" t="str">
        <f t="shared" si="10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9"/>
        <v>0</v>
      </c>
      <c r="G164" s="265"/>
      <c r="H164" s="36"/>
      <c r="I164" s="36"/>
      <c r="J164" s="58"/>
      <c r="K164" s="58" t="str">
        <f t="shared" si="10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9"/>
        <v>0</v>
      </c>
      <c r="G165" s="265"/>
      <c r="H165" s="36"/>
      <c r="I165" s="36"/>
      <c r="J165" s="58"/>
      <c r="K165" s="58" t="str">
        <f t="shared" si="10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1">IF($D166=0,0,ROUND($D166*$E166,2))</f>
        <v>0</v>
      </c>
      <c r="G166" s="265"/>
      <c r="H166" s="36"/>
      <c r="I166" s="36"/>
      <c r="J166" s="58"/>
      <c r="K166" s="58" t="str">
        <f t="shared" si="10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1"/>
        <v>0</v>
      </c>
      <c r="G167" s="265"/>
      <c r="H167" s="36"/>
      <c r="I167" s="36"/>
      <c r="J167" s="58"/>
      <c r="K167" s="58" t="str">
        <f t="shared" ref="K167:K179" si="12">IF(G167&gt;0,"X",IF(F167&gt;0,"X",""))</f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1"/>
        <v>0</v>
      </c>
      <c r="G168" s="265"/>
      <c r="H168" s="36"/>
      <c r="I168" s="36"/>
      <c r="J168" s="58"/>
      <c r="K168" s="58" t="str">
        <f t="shared" si="12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1"/>
        <v>0</v>
      </c>
      <c r="G169" s="265"/>
      <c r="H169" s="36"/>
      <c r="I169" s="36"/>
      <c r="J169" s="58"/>
      <c r="K169" s="58" t="str">
        <f t="shared" si="12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1"/>
        <v>0</v>
      </c>
      <c r="G170" s="265"/>
      <c r="H170" s="36"/>
      <c r="I170" s="36"/>
      <c r="J170" s="58"/>
      <c r="K170" s="58" t="str">
        <f t="shared" si="12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1"/>
        <v>0</v>
      </c>
      <c r="G171" s="265"/>
      <c r="H171" s="36"/>
      <c r="I171" s="36"/>
      <c r="J171" s="58"/>
      <c r="K171" s="58" t="str">
        <f t="shared" si="12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1"/>
        <v>0</v>
      </c>
      <c r="G172" s="265"/>
      <c r="H172" s="36"/>
      <c r="I172" s="36"/>
      <c r="J172" s="58"/>
      <c r="K172" s="58" t="str">
        <f t="shared" si="12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1"/>
        <v>0</v>
      </c>
      <c r="G173" s="265"/>
      <c r="H173" s="36"/>
      <c r="I173" s="36"/>
      <c r="J173" s="58"/>
      <c r="K173" s="58" t="str">
        <f t="shared" si="12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1"/>
        <v>0</v>
      </c>
      <c r="G174" s="265"/>
      <c r="H174" s="36"/>
      <c r="I174" s="36"/>
      <c r="J174" s="58"/>
      <c r="K174" s="58" t="str">
        <f t="shared" si="12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1"/>
        <v>0</v>
      </c>
      <c r="G175" s="265"/>
      <c r="H175" s="36"/>
      <c r="I175" s="36"/>
      <c r="J175" s="58"/>
      <c r="K175" s="58" t="str">
        <f t="shared" si="12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1"/>
        <v>0</v>
      </c>
      <c r="G176" s="265"/>
      <c r="H176" s="36"/>
      <c r="I176" s="36"/>
      <c r="J176" s="58"/>
      <c r="K176" s="58" t="str">
        <f t="shared" si="12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1"/>
        <v>0</v>
      </c>
      <c r="G177" s="265"/>
      <c r="H177" s="36"/>
      <c r="I177" s="36"/>
      <c r="J177" s="58"/>
      <c r="K177" s="58" t="str">
        <f t="shared" si="12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1"/>
        <v>0</v>
      </c>
      <c r="G178" s="265"/>
      <c r="H178" s="36"/>
      <c r="I178" s="36"/>
      <c r="J178" s="58"/>
      <c r="K178" s="58" t="str">
        <f t="shared" si="12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1"/>
        <v>0</v>
      </c>
      <c r="G179" s="265"/>
      <c r="H179" s="36"/>
      <c r="I179" s="36"/>
      <c r="J179" s="58"/>
      <c r="K179" s="58" t="str">
        <f t="shared" si="12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1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1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1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1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1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1"/>
        <v>0</v>
      </c>
      <c r="G185" s="302"/>
      <c r="H185" s="36"/>
      <c r="I185" s="36"/>
      <c r="J185" s="58"/>
      <c r="K185" s="58"/>
    </row>
    <row r="186" spans="1:13" ht="16.5" hidden="1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0</v>
      </c>
      <c r="H186" s="35"/>
      <c r="I186" s="36"/>
      <c r="J186" s="50" t="s">
        <v>914</v>
      </c>
      <c r="K186" s="50" t="str">
        <f t="shared" ref="K186:K251" si="13">IF(G186&gt;0,"X",IF(F186&gt;0,"X",""))</f>
        <v/>
      </c>
      <c r="M186" s="338"/>
    </row>
    <row r="187" spans="1:13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4">IF($D187=0,0,ROUND($D187*$E187,2))</f>
        <v>0</v>
      </c>
      <c r="G187" s="266"/>
      <c r="H187" s="36"/>
      <c r="I187" s="36"/>
      <c r="J187" s="58"/>
      <c r="K187" s="58" t="str">
        <f t="shared" si="13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4"/>
        <v>0</v>
      </c>
      <c r="G188" s="265"/>
      <c r="H188" s="36"/>
      <c r="I188" s="36"/>
      <c r="J188" s="58"/>
      <c r="K188" s="58" t="str">
        <f t="shared" si="13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4"/>
        <v>0</v>
      </c>
      <c r="G189" s="265"/>
      <c r="H189" s="36"/>
      <c r="I189" s="36"/>
      <c r="J189" s="58"/>
      <c r="K189" s="58" t="str">
        <f t="shared" si="13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4"/>
        <v>0</v>
      </c>
      <c r="G190" s="265"/>
      <c r="H190" s="36"/>
      <c r="I190" s="36"/>
      <c r="J190" s="58"/>
      <c r="K190" s="58" t="str">
        <f t="shared" si="13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4"/>
        <v>0</v>
      </c>
      <c r="G191" s="265"/>
      <c r="H191" s="36"/>
      <c r="I191" s="36"/>
      <c r="J191" s="58"/>
      <c r="K191" s="58" t="str">
        <f t="shared" si="13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4"/>
        <v>0</v>
      </c>
      <c r="G192" s="265"/>
      <c r="H192" s="36"/>
      <c r="I192" s="36"/>
      <c r="J192" s="58"/>
      <c r="K192" s="58" t="str">
        <f t="shared" si="13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4"/>
        <v>0</v>
      </c>
      <c r="G193" s="265"/>
      <c r="H193" s="36"/>
      <c r="I193" s="36"/>
      <c r="J193" s="58"/>
      <c r="K193" s="58" t="str">
        <f t="shared" si="13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4"/>
        <v>0</v>
      </c>
      <c r="G194" s="265"/>
      <c r="H194" s="36"/>
      <c r="I194" s="36"/>
      <c r="J194" s="58"/>
      <c r="K194" s="58" t="str">
        <f t="shared" si="13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4"/>
        <v>0</v>
      </c>
      <c r="G195" s="265"/>
      <c r="H195" s="36"/>
      <c r="I195" s="36"/>
      <c r="J195" s="58"/>
      <c r="K195" s="58" t="str">
        <f t="shared" si="13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4"/>
        <v>0</v>
      </c>
      <c r="G196" s="265"/>
      <c r="H196" s="36"/>
      <c r="I196" s="36"/>
      <c r="J196" s="58"/>
      <c r="K196" s="58" t="str">
        <f t="shared" si="13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4"/>
        <v>0</v>
      </c>
      <c r="G197" s="265"/>
      <c r="H197" s="36"/>
      <c r="I197" s="36"/>
      <c r="J197" s="58"/>
      <c r="K197" s="58" t="str">
        <f t="shared" si="13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4"/>
        <v>0</v>
      </c>
      <c r="G198" s="265"/>
      <c r="H198" s="36"/>
      <c r="I198" s="36"/>
      <c r="J198" s="58"/>
      <c r="K198" s="58" t="str">
        <f t="shared" si="13"/>
        <v/>
      </c>
    </row>
    <row r="199" spans="1:13" ht="16.5" hidden="1" customHeight="1" x14ac:dyDescent="0.2">
      <c r="A199" s="277" t="s">
        <v>114</v>
      </c>
      <c r="B199" s="246" t="s">
        <v>1192</v>
      </c>
      <c r="C199" s="59" t="s">
        <v>917</v>
      </c>
      <c r="D199" s="60"/>
      <c r="E199" s="60">
        <f>RESUMO!E199</f>
        <v>914</v>
      </c>
      <c r="F199" s="61">
        <f t="shared" si="14"/>
        <v>0</v>
      </c>
      <c r="G199" s="263"/>
      <c r="H199" s="35"/>
      <c r="I199" s="36"/>
      <c r="J199" s="50"/>
      <c r="K199" s="50" t="str">
        <f t="shared" si="13"/>
        <v/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4"/>
        <v>0</v>
      </c>
      <c r="G200" s="263"/>
      <c r="H200" s="35"/>
      <c r="I200" s="36"/>
      <c r="J200" s="50"/>
      <c r="K200" s="50" t="str">
        <f t="shared" si="13"/>
        <v/>
      </c>
      <c r="M200" s="338"/>
    </row>
    <row r="201" spans="1:13" ht="16.5" hidden="1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4"/>
        <v>0</v>
      </c>
      <c r="G201" s="263"/>
      <c r="H201" s="35"/>
      <c r="I201" s="36"/>
      <c r="J201" s="50"/>
      <c r="K201" s="50" t="str">
        <f t="shared" si="13"/>
        <v/>
      </c>
      <c r="M201" s="338"/>
    </row>
    <row r="202" spans="1:13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4"/>
        <v>0</v>
      </c>
      <c r="G202" s="265"/>
      <c r="H202" s="36"/>
      <c r="I202" s="36"/>
      <c r="J202" s="58"/>
      <c r="K202" s="58" t="str">
        <f t="shared" si="13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4"/>
        <v>0</v>
      </c>
      <c r="G203" s="265"/>
      <c r="H203" s="36"/>
      <c r="I203" s="36"/>
      <c r="J203" s="58"/>
      <c r="K203" s="58" t="str">
        <f t="shared" si="13"/>
        <v/>
      </c>
    </row>
    <row r="204" spans="1:13" s="20" customFormat="1" ht="16.5" hidden="1" customHeight="1" x14ac:dyDescent="0.2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4"/>
        <v>0</v>
      </c>
      <c r="G204" s="265"/>
      <c r="H204" s="36"/>
      <c r="I204" s="36"/>
      <c r="J204" s="58"/>
      <c r="K204" s="58" t="str">
        <f t="shared" si="13"/>
        <v/>
      </c>
    </row>
    <row r="205" spans="1:13" s="20" customFormat="1" ht="16.5" hidden="1" customHeight="1" x14ac:dyDescent="0.2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4"/>
        <v>0</v>
      </c>
      <c r="G205" s="265"/>
      <c r="H205" s="36"/>
      <c r="I205" s="36"/>
      <c r="J205" s="58"/>
      <c r="K205" s="58" t="str">
        <f t="shared" si="13"/>
        <v/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4"/>
        <v>0</v>
      </c>
      <c r="G206" s="265"/>
      <c r="H206" s="36"/>
      <c r="I206" s="36"/>
      <c r="J206" s="58"/>
      <c r="K206" s="58" t="str">
        <f t="shared" si="13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4"/>
        <v>0</v>
      </c>
      <c r="G207" s="265"/>
      <c r="H207" s="36"/>
      <c r="I207" s="36"/>
      <c r="J207" s="58"/>
      <c r="K207" s="58" t="str">
        <f t="shared" si="13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4"/>
        <v>0</v>
      </c>
      <c r="G208" s="265"/>
      <c r="H208" s="36"/>
      <c r="I208" s="36"/>
      <c r="J208" s="58"/>
      <c r="K208" s="58" t="str">
        <f t="shared" si="13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4"/>
        <v>0</v>
      </c>
      <c r="G209" s="265"/>
      <c r="H209" s="36"/>
      <c r="I209" s="36"/>
      <c r="J209" s="58"/>
      <c r="K209" s="58" t="str">
        <f t="shared" si="13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4"/>
        <v>0</v>
      </c>
      <c r="G210" s="265"/>
      <c r="H210" s="36"/>
      <c r="I210" s="36"/>
      <c r="J210" s="58"/>
      <c r="K210" s="58" t="str">
        <f t="shared" si="13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4"/>
        <v>0</v>
      </c>
      <c r="G211" s="265"/>
      <c r="H211" s="36"/>
      <c r="I211" s="36"/>
      <c r="J211" s="58"/>
      <c r="K211" s="58" t="str">
        <f t="shared" si="13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4"/>
        <v>0</v>
      </c>
      <c r="G212" s="265"/>
      <c r="H212" s="36"/>
      <c r="I212" s="36"/>
      <c r="J212" s="58"/>
      <c r="K212" s="58" t="str">
        <f t="shared" si="13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4"/>
        <v>0</v>
      </c>
      <c r="G213" s="265"/>
      <c r="H213" s="36"/>
      <c r="I213" s="36"/>
      <c r="J213" s="58"/>
      <c r="K213" s="58" t="str">
        <f t="shared" si="13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4"/>
        <v>0</v>
      </c>
      <c r="G214" s="265"/>
      <c r="H214" s="36"/>
      <c r="I214" s="36"/>
      <c r="J214" s="58"/>
      <c r="K214" s="58" t="str">
        <f t="shared" si="13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4"/>
        <v>0</v>
      </c>
      <c r="G215" s="265"/>
      <c r="H215" s="36"/>
      <c r="I215" s="36"/>
      <c r="J215" s="58"/>
      <c r="K215" s="58" t="str">
        <f t="shared" si="13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4"/>
        <v>0</v>
      </c>
      <c r="G216" s="265"/>
      <c r="H216" s="36"/>
      <c r="I216" s="36"/>
      <c r="J216" s="58"/>
      <c r="K216" s="58" t="str">
        <f t="shared" si="13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4"/>
        <v>0</v>
      </c>
      <c r="G217" s="265"/>
      <c r="H217" s="36"/>
      <c r="I217" s="36"/>
      <c r="J217" s="58"/>
      <c r="K217" s="58" t="str">
        <f t="shared" si="13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4"/>
        <v>0</v>
      </c>
      <c r="G218" s="265"/>
      <c r="H218" s="36"/>
      <c r="I218" s="36"/>
      <c r="J218" s="58"/>
      <c r="K218" s="58" t="str">
        <f t="shared" si="13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4"/>
        <v>0</v>
      </c>
      <c r="G219" s="265"/>
      <c r="H219" s="36"/>
      <c r="I219" s="36"/>
      <c r="J219" s="58"/>
      <c r="K219" s="58" t="str">
        <f t="shared" si="13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4"/>
        <v>0</v>
      </c>
      <c r="G220" s="265"/>
      <c r="H220" s="36"/>
      <c r="I220" s="36"/>
      <c r="J220" s="58"/>
      <c r="K220" s="58" t="str">
        <f t="shared" si="13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4"/>
        <v>0</v>
      </c>
      <c r="G221" s="265"/>
      <c r="H221" s="36"/>
      <c r="I221" s="36"/>
      <c r="J221" s="58"/>
      <c r="K221" s="58" t="str">
        <f t="shared" si="13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4"/>
        <v>0</v>
      </c>
      <c r="G222" s="265"/>
      <c r="H222" s="36"/>
      <c r="I222" s="36"/>
      <c r="J222" s="58"/>
      <c r="K222" s="58" t="str">
        <f t="shared" si="13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4"/>
        <v>0</v>
      </c>
      <c r="G223" s="265"/>
      <c r="H223" s="36"/>
      <c r="I223" s="36"/>
      <c r="J223" s="58"/>
      <c r="K223" s="58" t="str">
        <f t="shared" si="13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4"/>
        <v>0</v>
      </c>
      <c r="G224" s="265"/>
      <c r="H224" s="36"/>
      <c r="I224" s="36"/>
      <c r="J224" s="58"/>
      <c r="K224" s="58" t="str">
        <f t="shared" si="13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4"/>
        <v>0</v>
      </c>
      <c r="G225" s="265"/>
      <c r="H225" s="36"/>
      <c r="I225" s="36"/>
      <c r="J225" s="58"/>
      <c r="K225" s="58" t="str">
        <f t="shared" si="13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4"/>
        <v>0</v>
      </c>
      <c r="G226" s="265"/>
      <c r="H226" s="36"/>
      <c r="I226" s="36"/>
      <c r="J226" s="58"/>
      <c r="K226" s="58" t="str">
        <f t="shared" si="13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4"/>
        <v>0</v>
      </c>
      <c r="G227" s="265"/>
      <c r="H227" s="36"/>
      <c r="I227" s="36"/>
      <c r="J227" s="58"/>
      <c r="K227" s="58" t="str">
        <f t="shared" si="13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4"/>
        <v>0</v>
      </c>
      <c r="G228" s="302"/>
      <c r="H228" s="36"/>
      <c r="I228" s="36"/>
      <c r="J228" s="58"/>
      <c r="K228" s="58" t="str">
        <f t="shared" si="13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3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3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3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3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3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3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5">IF($D235=0,0,ROUND($D235*$E235,2))</f>
        <v>0</v>
      </c>
      <c r="G235" s="266"/>
      <c r="H235" s="36"/>
      <c r="I235" s="36"/>
      <c r="J235" s="58"/>
      <c r="K235" s="58" t="str">
        <f t="shared" si="13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5"/>
        <v>0</v>
      </c>
      <c r="G236" s="265"/>
      <c r="H236" s="36"/>
      <c r="I236" s="36"/>
      <c r="J236" s="58"/>
      <c r="K236" s="58" t="str">
        <f t="shared" si="13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5"/>
        <v>0</v>
      </c>
      <c r="G237" s="263"/>
      <c r="H237" s="35"/>
      <c r="I237" s="36"/>
      <c r="J237" s="50"/>
      <c r="K237" s="50" t="str">
        <f t="shared" si="13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5"/>
        <v>0</v>
      </c>
      <c r="G238" s="265"/>
      <c r="H238" s="36"/>
      <c r="I238" s="36"/>
      <c r="J238" s="58"/>
      <c r="K238" s="58" t="str">
        <f t="shared" si="13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5"/>
        <v>0</v>
      </c>
      <c r="G239" s="265"/>
      <c r="H239" s="36"/>
      <c r="I239" s="36"/>
      <c r="J239" s="58"/>
      <c r="K239" s="58" t="str">
        <f t="shared" si="13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5"/>
        <v>0</v>
      </c>
      <c r="G240" s="265"/>
      <c r="H240" s="36"/>
      <c r="I240" s="36"/>
      <c r="J240" s="58"/>
      <c r="K240" s="58" t="str">
        <f t="shared" si="13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5"/>
        <v>0</v>
      </c>
      <c r="G241" s="302"/>
      <c r="H241" s="36"/>
      <c r="I241" s="36"/>
      <c r="J241" s="58"/>
      <c r="K241" s="58" t="str">
        <f t="shared" si="13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3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6">IF($D243=0,0,ROUND($D243*$E243,2))</f>
        <v>0</v>
      </c>
      <c r="G243" s="266"/>
      <c r="H243" s="36"/>
      <c r="I243" s="36"/>
      <c r="J243" s="58"/>
      <c r="K243" s="58" t="str">
        <f t="shared" si="13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6"/>
        <v>0</v>
      </c>
      <c r="G244" s="265"/>
      <c r="H244" s="36"/>
      <c r="I244" s="36"/>
      <c r="J244" s="58"/>
      <c r="K244" s="58" t="str">
        <f t="shared" si="13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6"/>
        <v>0</v>
      </c>
      <c r="G245" s="265"/>
      <c r="H245" s="36"/>
      <c r="I245" s="36"/>
      <c r="J245" s="58"/>
      <c r="K245" s="58" t="str">
        <f t="shared" si="13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6"/>
        <v>0</v>
      </c>
      <c r="G246" s="265"/>
      <c r="H246" s="36"/>
      <c r="I246" s="36"/>
      <c r="J246" s="58"/>
      <c r="K246" s="58" t="str">
        <f t="shared" si="13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6"/>
        <v>0</v>
      </c>
      <c r="G247" s="265"/>
      <c r="H247" s="36"/>
      <c r="I247" s="36"/>
      <c r="J247" s="58"/>
      <c r="K247" s="58" t="str">
        <f t="shared" si="13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6"/>
        <v>0</v>
      </c>
      <c r="G248" s="265"/>
      <c r="H248" s="36"/>
      <c r="I248" s="36"/>
      <c r="J248" s="58"/>
      <c r="K248" s="58" t="str">
        <f t="shared" si="13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6"/>
        <v>0</v>
      </c>
      <c r="G249" s="265"/>
      <c r="H249" s="36"/>
      <c r="I249" s="36"/>
      <c r="J249" s="58"/>
      <c r="K249" s="58" t="str">
        <f t="shared" si="13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6"/>
        <v>0</v>
      </c>
      <c r="G250" s="265"/>
      <c r="H250" s="36"/>
      <c r="I250" s="36"/>
      <c r="J250" s="58"/>
      <c r="K250" s="58" t="str">
        <f t="shared" si="13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6"/>
        <v>0</v>
      </c>
      <c r="G251" s="265"/>
      <c r="H251" s="36"/>
      <c r="I251" s="36"/>
      <c r="J251" s="58"/>
      <c r="K251" s="58" t="str">
        <f t="shared" si="13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6"/>
        <v>0</v>
      </c>
      <c r="G252" s="265"/>
      <c r="H252" s="36"/>
      <c r="I252" s="36"/>
      <c r="J252" s="58"/>
      <c r="K252" s="58" t="str">
        <f t="shared" ref="K252:K315" si="17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6"/>
        <v>0</v>
      </c>
      <c r="G253" s="265"/>
      <c r="H253" s="36"/>
      <c r="I253" s="36"/>
      <c r="J253" s="58"/>
      <c r="K253" s="58" t="str">
        <f t="shared" si="17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6"/>
        <v>0</v>
      </c>
      <c r="G254" s="265"/>
      <c r="H254" s="36"/>
      <c r="I254" s="36"/>
      <c r="J254" s="58"/>
      <c r="K254" s="58" t="str">
        <f t="shared" si="17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6"/>
        <v>0</v>
      </c>
      <c r="G255" s="265"/>
      <c r="H255" s="36"/>
      <c r="I255" s="36"/>
      <c r="J255" s="58"/>
      <c r="K255" s="58" t="str">
        <f t="shared" si="17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6"/>
        <v>0</v>
      </c>
      <c r="G256" s="265"/>
      <c r="H256" s="36"/>
      <c r="I256" s="36"/>
      <c r="J256" s="58"/>
      <c r="K256" s="58" t="str">
        <f t="shared" si="17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6"/>
        <v>0</v>
      </c>
      <c r="G257" s="265"/>
      <c r="H257" s="36"/>
      <c r="I257" s="36"/>
      <c r="J257" s="58"/>
      <c r="K257" s="58" t="str">
        <f t="shared" si="17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6"/>
        <v>0</v>
      </c>
      <c r="G258" s="265"/>
      <c r="H258" s="36"/>
      <c r="I258" s="36"/>
      <c r="J258" s="58"/>
      <c r="K258" s="58" t="str">
        <f t="shared" si="17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6"/>
        <v>0</v>
      </c>
      <c r="G259" s="265"/>
      <c r="H259" s="36"/>
      <c r="I259" s="36"/>
      <c r="J259" s="58"/>
      <c r="K259" s="58" t="str">
        <f t="shared" si="17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6"/>
        <v>0</v>
      </c>
      <c r="G260" s="265"/>
      <c r="H260" s="36"/>
      <c r="I260" s="36"/>
      <c r="J260" s="58"/>
      <c r="K260" s="58" t="str">
        <f t="shared" si="17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6"/>
        <v>0</v>
      </c>
      <c r="G261" s="265"/>
      <c r="H261" s="36"/>
      <c r="I261" s="36"/>
      <c r="J261" s="58"/>
      <c r="K261" s="58" t="str">
        <f t="shared" si="17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6"/>
        <v>0</v>
      </c>
      <c r="G262" s="265"/>
      <c r="H262" s="36"/>
      <c r="I262" s="36"/>
      <c r="J262" s="58"/>
      <c r="K262" s="58" t="str">
        <f t="shared" si="17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6"/>
        <v>0</v>
      </c>
      <c r="G263" s="265"/>
      <c r="H263" s="36"/>
      <c r="I263" s="36"/>
      <c r="J263" s="58"/>
      <c r="K263" s="58" t="str">
        <f t="shared" si="17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6"/>
        <v>0</v>
      </c>
      <c r="G264" s="265"/>
      <c r="H264" s="36"/>
      <c r="I264" s="36"/>
      <c r="J264" s="58"/>
      <c r="K264" s="58" t="str">
        <f t="shared" si="17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6"/>
        <v>0</v>
      </c>
      <c r="G265" s="268"/>
      <c r="H265" s="36"/>
      <c r="I265" s="36"/>
      <c r="J265" s="58"/>
      <c r="K265" s="58" t="str">
        <f t="shared" si="17"/>
        <v/>
      </c>
    </row>
    <row r="266" spans="1:13" ht="16.5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0</v>
      </c>
      <c r="H266" s="35"/>
      <c r="I266" s="54">
        <f>G266</f>
        <v>0</v>
      </c>
      <c r="J266" s="50" t="s">
        <v>911</v>
      </c>
      <c r="K266" s="50" t="str">
        <f t="shared" si="17"/>
        <v/>
      </c>
      <c r="M266" s="338"/>
    </row>
    <row r="267" spans="1:13" ht="16.5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0</v>
      </c>
      <c r="H267" s="35"/>
      <c r="I267" s="36"/>
      <c r="J267" s="50" t="s">
        <v>914</v>
      </c>
      <c r="K267" s="50" t="str">
        <f t="shared" si="17"/>
        <v/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8">IF($D268=0,0,ROUND($D268*$E268,2))</f>
        <v>0</v>
      </c>
      <c r="G268" s="265"/>
      <c r="H268" s="36"/>
      <c r="I268" s="36"/>
      <c r="J268" s="58"/>
      <c r="K268" s="58" t="str">
        <f t="shared" si="17"/>
        <v/>
      </c>
    </row>
    <row r="269" spans="1:13" ht="16.5" customHeight="1" x14ac:dyDescent="0.2">
      <c r="A269" s="277" t="s">
        <v>250</v>
      </c>
      <c r="B269" s="246" t="s">
        <v>251</v>
      </c>
      <c r="C269" s="59" t="s">
        <v>937</v>
      </c>
      <c r="D269" s="60"/>
      <c r="E269" s="60">
        <f>RESUMO!E269</f>
        <v>3.2</v>
      </c>
      <c r="F269" s="61">
        <f t="shared" si="18"/>
        <v>0</v>
      </c>
      <c r="G269" s="263"/>
      <c r="H269" s="35"/>
      <c r="I269" s="36"/>
      <c r="J269" s="50"/>
      <c r="K269" s="50" t="str">
        <f t="shared" si="17"/>
        <v/>
      </c>
      <c r="M269" s="338">
        <f>M337+M324*0.25</f>
        <v>0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8"/>
        <v>0</v>
      </c>
      <c r="G270" s="265"/>
      <c r="H270" s="36"/>
      <c r="I270" s="36"/>
      <c r="J270" s="58"/>
      <c r="K270" s="58" t="str">
        <f t="shared" si="17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8"/>
        <v>0</v>
      </c>
      <c r="G271" s="265"/>
      <c r="H271" s="36"/>
      <c r="I271" s="36"/>
      <c r="J271" s="58"/>
      <c r="K271" s="58" t="str">
        <f t="shared" si="17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8"/>
        <v>0</v>
      </c>
      <c r="G272" s="265"/>
      <c r="H272" s="36"/>
      <c r="I272" s="36"/>
      <c r="J272" s="58"/>
      <c r="K272" s="58" t="str">
        <f t="shared" si="17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8"/>
        <v>0</v>
      </c>
      <c r="G273" s="265"/>
      <c r="H273" s="36"/>
      <c r="I273" s="36"/>
      <c r="J273" s="58"/>
      <c r="K273" s="58" t="str">
        <f t="shared" si="17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8"/>
        <v>0</v>
      </c>
      <c r="G274" s="265"/>
      <c r="H274" s="36"/>
      <c r="I274" s="36"/>
      <c r="J274" s="58"/>
      <c r="K274" s="58" t="str">
        <f t="shared" si="17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8"/>
        <v>0</v>
      </c>
      <c r="G275" s="265"/>
      <c r="H275" s="36"/>
      <c r="I275" s="36"/>
      <c r="J275" s="58"/>
      <c r="K275" s="58" t="str">
        <f t="shared" si="17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8"/>
        <v>0</v>
      </c>
      <c r="G276" s="265"/>
      <c r="H276" s="36"/>
      <c r="I276" s="36"/>
      <c r="J276" s="58"/>
      <c r="K276" s="58" t="str">
        <f t="shared" si="17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8"/>
        <v>0</v>
      </c>
      <c r="G277" s="302"/>
      <c r="H277" s="36"/>
      <c r="I277" s="36"/>
      <c r="J277" s="58"/>
      <c r="K277" s="58" t="str">
        <f t="shared" si="17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7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9">IF($D279=0,0,ROUND($D279*$E279,2))</f>
        <v>0</v>
      </c>
      <c r="G279" s="266"/>
      <c r="H279" s="36"/>
      <c r="I279" s="36"/>
      <c r="J279" s="58"/>
      <c r="K279" s="58" t="str">
        <f t="shared" si="17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9"/>
        <v>0</v>
      </c>
      <c r="G280" s="265"/>
      <c r="H280" s="36"/>
      <c r="I280" s="36"/>
      <c r="J280" s="58"/>
      <c r="K280" s="58" t="str">
        <f t="shared" si="17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9"/>
        <v>0</v>
      </c>
      <c r="G281" s="265"/>
      <c r="H281" s="36"/>
      <c r="I281" s="36"/>
      <c r="J281" s="58"/>
      <c r="K281" s="58" t="str">
        <f t="shared" si="17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9"/>
        <v>0</v>
      </c>
      <c r="G282" s="265"/>
      <c r="H282" s="36"/>
      <c r="I282" s="36"/>
      <c r="J282" s="58"/>
      <c r="K282" s="58" t="str">
        <f t="shared" si="17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9"/>
        <v>0</v>
      </c>
      <c r="G283" s="265"/>
      <c r="H283" s="36"/>
      <c r="I283" s="36"/>
      <c r="J283" s="58"/>
      <c r="K283" s="58" t="str">
        <f t="shared" si="17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9"/>
        <v>0</v>
      </c>
      <c r="G284" s="265"/>
      <c r="H284" s="36"/>
      <c r="I284" s="36"/>
      <c r="J284" s="58"/>
      <c r="K284" s="58" t="str">
        <f t="shared" si="17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9"/>
        <v>0</v>
      </c>
      <c r="G285" s="265"/>
      <c r="H285" s="36"/>
      <c r="I285" s="36"/>
      <c r="J285" s="58"/>
      <c r="K285" s="58" t="str">
        <f t="shared" si="17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9"/>
        <v>0</v>
      </c>
      <c r="G286" s="265"/>
      <c r="H286" s="36"/>
      <c r="I286" s="36"/>
      <c r="J286" s="58"/>
      <c r="K286" s="58" t="str">
        <f t="shared" si="17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9"/>
        <v>0</v>
      </c>
      <c r="G287" s="265"/>
      <c r="H287" s="36"/>
      <c r="I287" s="36"/>
      <c r="J287" s="58"/>
      <c r="K287" s="58" t="str">
        <f t="shared" si="17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9"/>
        <v>0</v>
      </c>
      <c r="G288" s="265"/>
      <c r="H288" s="36"/>
      <c r="I288" s="36"/>
      <c r="J288" s="58"/>
      <c r="K288" s="58" t="str">
        <f t="shared" si="17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9"/>
        <v>0</v>
      </c>
      <c r="G289" s="265"/>
      <c r="H289" s="36"/>
      <c r="I289" s="36"/>
      <c r="J289" s="58"/>
      <c r="K289" s="58" t="str">
        <f t="shared" si="17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9"/>
        <v>0</v>
      </c>
      <c r="G290" s="302"/>
      <c r="H290" s="36"/>
      <c r="I290" s="36"/>
      <c r="J290" s="58"/>
      <c r="K290" s="58" t="str">
        <f t="shared" si="17"/>
        <v/>
      </c>
    </row>
    <row r="291" spans="1:13" ht="16.5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0</v>
      </c>
      <c r="H291" s="35"/>
      <c r="I291" s="36"/>
      <c r="J291" s="50" t="s">
        <v>914</v>
      </c>
      <c r="K291" s="50" t="str">
        <f t="shared" si="17"/>
        <v/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20">IF($D292=0,0,ROUND($D292*$E292,2))</f>
        <v>0</v>
      </c>
      <c r="G292" s="266"/>
      <c r="H292" s="36"/>
      <c r="I292" s="36"/>
      <c r="J292" s="58"/>
      <c r="K292" s="58" t="str">
        <f t="shared" si="17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20"/>
        <v>0</v>
      </c>
      <c r="G293" s="265"/>
      <c r="H293" s="36"/>
      <c r="I293" s="36"/>
      <c r="J293" s="58"/>
      <c r="K293" s="58" t="str">
        <f t="shared" si="17"/>
        <v/>
      </c>
    </row>
    <row r="294" spans="1:13" s="20" customFormat="1" ht="16.5" customHeight="1" thickBot="1" x14ac:dyDescent="0.25">
      <c r="A294" s="279" t="s">
        <v>299</v>
      </c>
      <c r="B294" s="250" t="s">
        <v>300</v>
      </c>
      <c r="C294" s="55" t="s">
        <v>947</v>
      </c>
      <c r="D294" s="60"/>
      <c r="E294" s="60">
        <f>RESUMO!E294</f>
        <v>95</v>
      </c>
      <c r="F294" s="57">
        <f t="shared" si="20"/>
        <v>0</v>
      </c>
      <c r="G294" s="265"/>
      <c r="H294" s="36"/>
      <c r="I294" s="36"/>
      <c r="J294" s="58"/>
      <c r="K294" s="50" t="str">
        <f t="shared" si="17"/>
        <v/>
      </c>
      <c r="M294" s="345">
        <f>M337*0.15</f>
        <v>0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20"/>
        <v>0</v>
      </c>
      <c r="G295" s="265"/>
      <c r="H295" s="36"/>
      <c r="I295" s="36"/>
      <c r="J295" s="58"/>
      <c r="K295" s="58" t="str">
        <f t="shared" si="17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20"/>
        <v>0</v>
      </c>
      <c r="G296" s="265"/>
      <c r="H296" s="36"/>
      <c r="I296" s="36"/>
      <c r="J296" s="58"/>
      <c r="K296" s="58" t="str">
        <f t="shared" si="17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20"/>
        <v>0</v>
      </c>
      <c r="G297" s="265"/>
      <c r="H297" s="36"/>
      <c r="I297" s="36"/>
      <c r="J297" s="58"/>
      <c r="K297" s="58" t="str">
        <f t="shared" si="17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20"/>
        <v>0</v>
      </c>
      <c r="G298" s="265"/>
      <c r="H298" s="36"/>
      <c r="I298" s="36"/>
      <c r="J298" s="58"/>
      <c r="K298" s="58" t="str">
        <f t="shared" si="17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20"/>
        <v>0</v>
      </c>
      <c r="G299" s="265"/>
      <c r="H299" s="36"/>
      <c r="I299" s="36"/>
      <c r="J299" s="58"/>
      <c r="K299" s="58" t="str">
        <f t="shared" si="17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20"/>
        <v>0</v>
      </c>
      <c r="G300" s="265"/>
      <c r="H300" s="36"/>
      <c r="I300" s="36"/>
      <c r="J300" s="58"/>
      <c r="K300" s="58" t="str">
        <f t="shared" si="17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20"/>
        <v>0</v>
      </c>
      <c r="G301" s="265"/>
      <c r="H301" s="36"/>
      <c r="I301" s="36"/>
      <c r="J301" s="58"/>
      <c r="K301" s="58" t="str">
        <f t="shared" si="17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20"/>
        <v>0</v>
      </c>
      <c r="G302" s="265"/>
      <c r="H302" s="36"/>
      <c r="I302" s="36"/>
      <c r="J302" s="58"/>
      <c r="K302" s="58" t="str">
        <f t="shared" si="17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20"/>
        <v>0</v>
      </c>
      <c r="G303" s="265"/>
      <c r="H303" s="36"/>
      <c r="I303" s="36"/>
      <c r="J303" s="58"/>
      <c r="K303" s="58" t="str">
        <f t="shared" si="17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20"/>
        <v>0</v>
      </c>
      <c r="G304" s="265"/>
      <c r="H304" s="36"/>
      <c r="I304" s="36"/>
      <c r="J304" s="58"/>
      <c r="K304" s="58" t="str">
        <f t="shared" si="17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20"/>
        <v>0</v>
      </c>
      <c r="G305" s="265"/>
      <c r="H305" s="36"/>
      <c r="I305" s="36"/>
      <c r="J305" s="58"/>
      <c r="K305" s="58" t="str">
        <f t="shared" si="17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20"/>
        <v>0</v>
      </c>
      <c r="G306" s="265"/>
      <c r="H306" s="36"/>
      <c r="I306" s="36"/>
      <c r="J306" s="58"/>
      <c r="K306" s="58" t="str">
        <f t="shared" si="17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20"/>
        <v>0</v>
      </c>
      <c r="G307" s="263"/>
      <c r="H307" s="35"/>
      <c r="I307" s="36"/>
      <c r="J307" s="50"/>
      <c r="K307" s="50" t="str">
        <f t="shared" si="17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20"/>
        <v>0</v>
      </c>
      <c r="G308" s="265"/>
      <c r="H308" s="36"/>
      <c r="I308" s="36"/>
      <c r="J308" s="58"/>
      <c r="K308" s="58" t="str">
        <f t="shared" si="17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20"/>
        <v>0</v>
      </c>
      <c r="G309" s="265"/>
      <c r="H309" s="36"/>
      <c r="I309" s="36"/>
      <c r="J309" s="58"/>
      <c r="K309" s="58" t="str">
        <f t="shared" si="17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20"/>
        <v>0</v>
      </c>
      <c r="G310" s="265"/>
      <c r="H310" s="36"/>
      <c r="I310" s="36"/>
      <c r="J310" s="58"/>
      <c r="K310" s="58" t="str">
        <f t="shared" si="17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20"/>
        <v>0</v>
      </c>
      <c r="G311" s="265"/>
      <c r="H311" s="36"/>
      <c r="I311" s="36"/>
      <c r="J311" s="58"/>
      <c r="K311" s="58" t="str">
        <f t="shared" si="17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20"/>
        <v>0</v>
      </c>
      <c r="G312" s="268"/>
      <c r="H312" s="36"/>
      <c r="I312" s="36"/>
      <c r="J312" s="58"/>
      <c r="K312" s="58" t="str">
        <f t="shared" si="17"/>
        <v/>
      </c>
    </row>
    <row r="313" spans="1:13" ht="16.5" hidden="1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0</v>
      </c>
      <c r="H313" s="35"/>
      <c r="I313" s="54">
        <f>G313</f>
        <v>0</v>
      </c>
      <c r="J313" s="50" t="s">
        <v>911</v>
      </c>
      <c r="K313" s="50" t="str">
        <f t="shared" si="17"/>
        <v/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7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7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1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1"/>
        <v/>
      </c>
    </row>
    <row r="318" spans="1:13" ht="16.5" hidden="1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0</v>
      </c>
      <c r="H318" s="35"/>
      <c r="I318" s="36"/>
      <c r="J318" s="50" t="s">
        <v>914</v>
      </c>
      <c r="K318" s="50" t="str">
        <f t="shared" si="21"/>
        <v/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2">IF($D319=0,0,ROUND($D319*$E319,2))</f>
        <v>0</v>
      </c>
      <c r="G319" s="266"/>
      <c r="H319" s="36"/>
      <c r="I319" s="36"/>
      <c r="J319" s="58"/>
      <c r="K319" s="58" t="str">
        <f t="shared" si="21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2"/>
        <v>0</v>
      </c>
      <c r="G320" s="265"/>
      <c r="H320" s="36"/>
      <c r="I320" s="36"/>
      <c r="J320" s="58"/>
      <c r="K320" s="58" t="str">
        <f t="shared" si="21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2"/>
        <v>0</v>
      </c>
      <c r="G321" s="265"/>
      <c r="H321" s="36"/>
      <c r="I321" s="36"/>
      <c r="J321" s="58"/>
      <c r="K321" s="58" t="str">
        <f t="shared" si="21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2"/>
        <v>0</v>
      </c>
      <c r="G322" s="263"/>
      <c r="H322" s="35"/>
      <c r="I322" s="36"/>
      <c r="J322" s="50"/>
      <c r="K322" s="50" t="str">
        <f t="shared" si="21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2"/>
        <v>0</v>
      </c>
      <c r="G323" s="265"/>
      <c r="H323" s="36"/>
      <c r="I323" s="36"/>
      <c r="J323" s="58"/>
      <c r="K323" s="58" t="str">
        <f t="shared" si="21"/>
        <v/>
      </c>
    </row>
    <row r="324" spans="1:13" s="20" customFormat="1" ht="16.5" hidden="1" customHeight="1" x14ac:dyDescent="0.2">
      <c r="A324" s="279" t="s">
        <v>356</v>
      </c>
      <c r="B324" s="250" t="s">
        <v>357</v>
      </c>
      <c r="C324" s="55" t="s">
        <v>889</v>
      </c>
      <c r="D324" s="60"/>
      <c r="E324" s="60">
        <f>RESUMO!E324</f>
        <v>27.84</v>
      </c>
      <c r="F324" s="57">
        <f t="shared" si="22"/>
        <v>0</v>
      </c>
      <c r="G324" s="265"/>
      <c r="H324" s="36"/>
      <c r="I324" s="36"/>
      <c r="J324" s="58"/>
      <c r="K324" s="50" t="str">
        <f t="shared" si="21"/>
        <v/>
      </c>
      <c r="M324" s="345">
        <f>D324</f>
        <v>0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2"/>
        <v>0</v>
      </c>
      <c r="G325" s="265"/>
      <c r="H325" s="36"/>
      <c r="I325" s="36"/>
      <c r="J325" s="58"/>
      <c r="K325" s="58" t="str">
        <f t="shared" si="21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2"/>
        <v>0</v>
      </c>
      <c r="G326" s="265"/>
      <c r="H326" s="36"/>
      <c r="I326" s="36"/>
      <c r="J326" s="58"/>
      <c r="K326" s="58" t="str">
        <f t="shared" si="21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2"/>
        <v>0</v>
      </c>
      <c r="G327" s="265"/>
      <c r="H327" s="36"/>
      <c r="I327" s="36"/>
      <c r="J327" s="58"/>
      <c r="K327" s="58" t="str">
        <f t="shared" si="21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2"/>
        <v>0</v>
      </c>
      <c r="G328" s="265"/>
      <c r="H328" s="36"/>
      <c r="I328" s="36"/>
      <c r="J328" s="58"/>
      <c r="K328" s="58" t="str">
        <f t="shared" si="21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2"/>
        <v>0</v>
      </c>
      <c r="G329" s="265"/>
      <c r="H329" s="36"/>
      <c r="I329" s="36"/>
      <c r="J329" s="58"/>
      <c r="K329" s="58" t="str">
        <f t="shared" si="21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2"/>
        <v>0</v>
      </c>
      <c r="G330" s="265"/>
      <c r="H330" s="36"/>
      <c r="I330" s="36"/>
      <c r="J330" s="58"/>
      <c r="K330" s="58" t="str">
        <f t="shared" si="21"/>
        <v/>
      </c>
    </row>
    <row r="331" spans="1:13" ht="16.5" hidden="1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0</v>
      </c>
      <c r="H331" s="35"/>
      <c r="I331" s="54">
        <f>G331</f>
        <v>0</v>
      </c>
      <c r="J331" s="50" t="s">
        <v>911</v>
      </c>
      <c r="K331" s="50" t="str">
        <f t="shared" si="21"/>
        <v/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1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1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1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1"/>
        <v/>
      </c>
    </row>
    <row r="336" spans="1:13" s="20" customFormat="1" ht="16.5" hidden="1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0</v>
      </c>
      <c r="H336" s="36"/>
      <c r="I336" s="36"/>
      <c r="J336" s="58" t="s">
        <v>914</v>
      </c>
      <c r="K336" s="50" t="str">
        <f t="shared" si="21"/>
        <v/>
      </c>
      <c r="M336" s="345"/>
    </row>
    <row r="337" spans="1:13" s="20" customFormat="1" ht="16.5" hidden="1" customHeight="1" x14ac:dyDescent="0.2">
      <c r="A337" s="279" t="s">
        <v>379</v>
      </c>
      <c r="B337" s="251" t="s">
        <v>894</v>
      </c>
      <c r="C337" s="55" t="s">
        <v>937</v>
      </c>
      <c r="D337" s="60"/>
      <c r="E337" s="60">
        <f>RESUMO!E337</f>
        <v>1.5</v>
      </c>
      <c r="F337" s="57">
        <f>IF($D337=0,0,ROUND($D337*$E337,2))</f>
        <v>0</v>
      </c>
      <c r="G337" s="266"/>
      <c r="H337" s="36"/>
      <c r="I337" s="36"/>
      <c r="J337" s="58"/>
      <c r="K337" s="50" t="str">
        <f t="shared" si="21"/>
        <v/>
      </c>
      <c r="M337" s="345">
        <f>D337</f>
        <v>0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1"/>
        <v/>
      </c>
    </row>
    <row r="339" spans="1:13" s="20" customFormat="1" ht="16.5" hidden="1" customHeight="1" thickBot="1" x14ac:dyDescent="0.25">
      <c r="A339" s="305" t="s">
        <v>383</v>
      </c>
      <c r="B339" s="294" t="s">
        <v>384</v>
      </c>
      <c r="C339" s="64" t="s">
        <v>937</v>
      </c>
      <c r="D339" s="313"/>
      <c r="E339" s="313">
        <f>RESUMO!E339</f>
        <v>5.3</v>
      </c>
      <c r="F339" s="198">
        <f>IF($D339=0,0,ROUND($D339*$E339,2))</f>
        <v>0</v>
      </c>
      <c r="G339" s="302"/>
      <c r="H339" s="36"/>
      <c r="I339" s="36"/>
      <c r="J339" s="58"/>
      <c r="K339" s="50" t="str">
        <f t="shared" si="21"/>
        <v/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1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3">IF($D341=0,0,ROUND($D341*$E341,2))</f>
        <v>0</v>
      </c>
      <c r="G341" s="264"/>
      <c r="H341" s="35"/>
      <c r="I341" s="36"/>
      <c r="J341" s="50"/>
      <c r="K341" s="50" t="str">
        <f t="shared" si="21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3"/>
        <v>0</v>
      </c>
      <c r="G342" s="265"/>
      <c r="H342" s="36"/>
      <c r="I342" s="36"/>
      <c r="J342" s="58"/>
      <c r="K342" s="58" t="str">
        <f t="shared" si="21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3"/>
        <v>0</v>
      </c>
      <c r="G343" s="265"/>
      <c r="H343" s="36"/>
      <c r="I343" s="36"/>
      <c r="J343" s="58"/>
      <c r="K343" s="58" t="str">
        <f t="shared" si="21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3"/>
        <v>0</v>
      </c>
      <c r="G344" s="265"/>
      <c r="H344" s="36"/>
      <c r="I344" s="36"/>
      <c r="J344" s="58"/>
      <c r="K344" s="58" t="str">
        <f t="shared" si="21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3"/>
        <v>0</v>
      </c>
      <c r="G345" s="265"/>
      <c r="H345" s="36"/>
      <c r="I345" s="36"/>
      <c r="J345" s="58"/>
      <c r="K345" s="58" t="str">
        <f t="shared" si="21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3"/>
        <v>0</v>
      </c>
      <c r="G346" s="265"/>
      <c r="H346" s="36"/>
      <c r="I346" s="36"/>
      <c r="J346" s="58"/>
      <c r="K346" s="58" t="str">
        <f t="shared" si="21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3"/>
        <v>0</v>
      </c>
      <c r="G347" s="265"/>
      <c r="H347" s="36"/>
      <c r="I347" s="36"/>
      <c r="J347" s="58"/>
      <c r="K347" s="58" t="str">
        <f t="shared" si="21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3"/>
        <v>0</v>
      </c>
      <c r="G348" s="265"/>
      <c r="H348" s="36"/>
      <c r="I348" s="36"/>
      <c r="J348" s="58"/>
      <c r="K348" s="58" t="str">
        <f t="shared" si="21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3"/>
        <v>0</v>
      </c>
      <c r="G349" s="265"/>
      <c r="H349" s="36"/>
      <c r="I349" s="36"/>
      <c r="J349" s="58"/>
      <c r="K349" s="58" t="str">
        <f t="shared" si="21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3"/>
        <v>0</v>
      </c>
      <c r="G350" s="265"/>
      <c r="H350" s="36"/>
      <c r="I350" s="36"/>
      <c r="J350" s="58"/>
      <c r="K350" s="58" t="str">
        <f t="shared" si="21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3"/>
        <v>0</v>
      </c>
      <c r="G351" s="265"/>
      <c r="H351" s="36"/>
      <c r="I351" s="36"/>
      <c r="J351" s="58"/>
      <c r="K351" s="58" t="str">
        <f t="shared" si="21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3"/>
        <v>0</v>
      </c>
      <c r="G352" s="265"/>
      <c r="H352" s="36"/>
      <c r="I352" s="36"/>
      <c r="J352" s="58"/>
      <c r="K352" s="58" t="str">
        <f t="shared" si="21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3"/>
        <v>0</v>
      </c>
      <c r="G353" s="265"/>
      <c r="H353" s="36"/>
      <c r="I353" s="36"/>
      <c r="J353" s="58"/>
      <c r="K353" s="58" t="str">
        <f t="shared" si="21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3"/>
        <v>0</v>
      </c>
      <c r="G354" s="265"/>
      <c r="H354" s="36"/>
      <c r="I354" s="36"/>
      <c r="J354" s="58"/>
      <c r="K354" s="58" t="str">
        <f t="shared" si="21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3"/>
        <v>0</v>
      </c>
      <c r="G355" s="265"/>
      <c r="H355" s="36"/>
      <c r="I355" s="36"/>
      <c r="J355" s="58"/>
      <c r="K355" s="58" t="str">
        <f t="shared" si="21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3"/>
        <v>0</v>
      </c>
      <c r="G356" s="302"/>
      <c r="H356" s="36"/>
      <c r="I356" s="36"/>
      <c r="J356" s="58"/>
      <c r="K356" s="58" t="str">
        <f t="shared" si="21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1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1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1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1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1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1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4">IF($D363=0,0,ROUND($D363*$E363,2))</f>
        <v>0</v>
      </c>
      <c r="G363" s="266"/>
      <c r="H363" s="36"/>
      <c r="I363" s="36"/>
      <c r="J363" s="58"/>
      <c r="K363" s="58" t="str">
        <f t="shared" si="21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4"/>
        <v>0</v>
      </c>
      <c r="G364" s="265"/>
      <c r="H364" s="36"/>
      <c r="I364" s="36"/>
      <c r="J364" s="58"/>
      <c r="K364" s="58" t="str">
        <f t="shared" si="21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4"/>
        <v>0</v>
      </c>
      <c r="G365" s="265"/>
      <c r="H365" s="36"/>
      <c r="I365" s="36"/>
      <c r="J365" s="58"/>
      <c r="K365" s="58" t="str">
        <f t="shared" si="21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4"/>
        <v>0</v>
      </c>
      <c r="G366" s="265"/>
      <c r="H366" s="36"/>
      <c r="I366" s="36"/>
      <c r="J366" s="58"/>
      <c r="K366" s="58" t="str">
        <f t="shared" si="21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4"/>
        <v>0</v>
      </c>
      <c r="G367" s="265"/>
      <c r="H367" s="36"/>
      <c r="I367" s="36"/>
      <c r="J367" s="58"/>
      <c r="K367" s="58" t="str">
        <f t="shared" si="21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4"/>
        <v>0</v>
      </c>
      <c r="G368" s="265"/>
      <c r="H368" s="36"/>
      <c r="I368" s="36"/>
      <c r="J368" s="58"/>
      <c r="K368" s="58" t="str">
        <f t="shared" si="21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4"/>
        <v>0</v>
      </c>
      <c r="G369" s="265"/>
      <c r="H369" s="36"/>
      <c r="I369" s="36"/>
      <c r="J369" s="58"/>
      <c r="K369" s="58" t="str">
        <f t="shared" si="21"/>
        <v/>
      </c>
    </row>
    <row r="370" spans="1:13" s="20" customFormat="1" ht="16.5" hidden="1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0</v>
      </c>
      <c r="H370" s="36"/>
      <c r="I370" s="36"/>
      <c r="J370" s="58" t="s">
        <v>914</v>
      </c>
      <c r="K370" s="50" t="str">
        <f t="shared" si="21"/>
        <v/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5">IF($D371=0,0,ROUND($D371*$E371,2))</f>
        <v>0</v>
      </c>
      <c r="G371" s="266"/>
      <c r="H371" s="36"/>
      <c r="I371" s="36"/>
      <c r="J371" s="58"/>
      <c r="K371" s="58" t="str">
        <f t="shared" si="21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5"/>
        <v>0</v>
      </c>
      <c r="G372" s="265"/>
      <c r="H372" s="36"/>
      <c r="I372" s="36"/>
      <c r="J372" s="58"/>
      <c r="K372" s="58" t="str">
        <f t="shared" si="21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5"/>
        <v>0</v>
      </c>
      <c r="G373" s="265"/>
      <c r="H373" s="36"/>
      <c r="I373" s="36"/>
      <c r="J373" s="58"/>
      <c r="K373" s="58" t="str">
        <f t="shared" si="21"/>
        <v/>
      </c>
    </row>
    <row r="374" spans="1:13" s="20" customFormat="1" ht="16.5" hidden="1" customHeight="1" x14ac:dyDescent="0.2">
      <c r="A374" s="279" t="s">
        <v>453</v>
      </c>
      <c r="B374" s="250" t="s">
        <v>454</v>
      </c>
      <c r="C374" s="55" t="s">
        <v>887</v>
      </c>
      <c r="D374" s="60"/>
      <c r="E374" s="60">
        <f>RESUMO!E374</f>
        <v>313</v>
      </c>
      <c r="F374" s="57">
        <f t="shared" si="25"/>
        <v>0</v>
      </c>
      <c r="G374" s="265"/>
      <c r="H374" s="36"/>
      <c r="I374" s="36"/>
      <c r="J374" s="58"/>
      <c r="K374" s="50" t="str">
        <f t="shared" si="21"/>
        <v/>
      </c>
      <c r="M374" s="345">
        <f>M337*2.5*0.04</f>
        <v>0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5"/>
        <v>0</v>
      </c>
      <c r="G375" s="265"/>
      <c r="H375" s="36"/>
      <c r="I375" s="36"/>
      <c r="J375" s="58"/>
      <c r="K375" s="58" t="str">
        <f t="shared" si="21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5"/>
        <v>0</v>
      </c>
      <c r="G376" s="265"/>
      <c r="H376" s="36"/>
      <c r="I376" s="36"/>
      <c r="J376" s="58"/>
      <c r="K376" s="58" t="str">
        <f t="shared" si="21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5"/>
        <v>0</v>
      </c>
      <c r="G377" s="265"/>
      <c r="H377" s="36"/>
      <c r="I377" s="36"/>
      <c r="J377" s="58"/>
      <c r="K377" s="58" t="str">
        <f t="shared" si="21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5"/>
        <v>0</v>
      </c>
      <c r="G378" s="265"/>
      <c r="H378" s="36"/>
      <c r="I378" s="36"/>
      <c r="J378" s="58"/>
      <c r="K378" s="58" t="str">
        <f t="shared" si="21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5"/>
        <v>0</v>
      </c>
      <c r="G379" s="265"/>
      <c r="H379" s="36"/>
      <c r="I379" s="36"/>
      <c r="J379" s="58"/>
      <c r="K379" s="58" t="str">
        <f t="shared" si="21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5"/>
        <v>0</v>
      </c>
      <c r="G380" s="265"/>
      <c r="H380" s="36"/>
      <c r="I380" s="36"/>
      <c r="J380" s="58"/>
      <c r="K380" s="58" t="str">
        <f t="shared" ref="K380:K444" si="26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5"/>
        <v>0</v>
      </c>
      <c r="G381" s="265"/>
      <c r="H381" s="36"/>
      <c r="I381" s="36"/>
      <c r="J381" s="58"/>
      <c r="K381" s="58" t="str">
        <f t="shared" si="26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5"/>
        <v>0</v>
      </c>
      <c r="G382" s="265"/>
      <c r="H382" s="36"/>
      <c r="I382" s="36"/>
      <c r="J382" s="58"/>
      <c r="K382" s="58" t="str">
        <f t="shared" si="26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5"/>
        <v>0</v>
      </c>
      <c r="G383" s="302"/>
      <c r="H383" s="36"/>
      <c r="I383" s="36"/>
      <c r="J383" s="58"/>
      <c r="K383" s="58" t="str">
        <f t="shared" si="26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6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6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6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6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7">IF($D388=0,0,ROUND($D388*$E388,2))</f>
        <v>0</v>
      </c>
      <c r="G388" s="266"/>
      <c r="H388" s="36"/>
      <c r="I388" s="36"/>
      <c r="J388" s="58"/>
      <c r="K388" s="58" t="str">
        <f t="shared" si="26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7"/>
        <v>0</v>
      </c>
      <c r="G389" s="265"/>
      <c r="H389" s="36"/>
      <c r="I389" s="36"/>
      <c r="J389" s="58"/>
      <c r="K389" s="58" t="str">
        <f t="shared" si="26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7"/>
        <v>0</v>
      </c>
      <c r="G390" s="265"/>
      <c r="H390" s="36"/>
      <c r="I390" s="36"/>
      <c r="J390" s="58"/>
      <c r="K390" s="58" t="str">
        <f t="shared" si="26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7"/>
        <v>0</v>
      </c>
      <c r="G391" s="265"/>
      <c r="H391" s="36"/>
      <c r="I391" s="36"/>
      <c r="J391" s="58"/>
      <c r="K391" s="58" t="str">
        <f t="shared" si="26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7"/>
        <v>0</v>
      </c>
      <c r="G392" s="265"/>
      <c r="H392" s="36"/>
      <c r="I392" s="36"/>
      <c r="J392" s="58"/>
      <c r="K392" s="58" t="str">
        <f t="shared" si="26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7"/>
        <v>0</v>
      </c>
      <c r="G393" s="265"/>
      <c r="H393" s="36"/>
      <c r="I393" s="36"/>
      <c r="J393" s="58"/>
      <c r="K393" s="58" t="str">
        <f t="shared" si="26"/>
        <v/>
      </c>
    </row>
    <row r="394" spans="1:11" ht="16.5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0</v>
      </c>
      <c r="H394" s="35"/>
      <c r="I394" s="54">
        <f>G394</f>
        <v>0</v>
      </c>
      <c r="J394" s="50" t="s">
        <v>911</v>
      </c>
      <c r="K394" s="50" t="str">
        <f t="shared" si="26"/>
        <v/>
      </c>
    </row>
    <row r="395" spans="1:11" s="20" customFormat="1" ht="16.5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0</v>
      </c>
      <c r="H395" s="36"/>
      <c r="I395" s="36"/>
      <c r="J395" s="58" t="s">
        <v>914</v>
      </c>
      <c r="K395" s="58" t="str">
        <f t="shared" si="26"/>
        <v/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8">IF($D396=0,0,ROUND($D396*$E396,2))</f>
        <v>0</v>
      </c>
      <c r="G396" s="265"/>
      <c r="H396" s="36"/>
      <c r="I396" s="36"/>
      <c r="J396" s="58"/>
      <c r="K396" s="58" t="str">
        <f t="shared" si="26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8"/>
        <v>0</v>
      </c>
      <c r="G397" s="265"/>
      <c r="H397" s="36"/>
      <c r="I397" s="36"/>
      <c r="J397" s="58"/>
      <c r="K397" s="58" t="str">
        <f t="shared" si="26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8"/>
        <v>0</v>
      </c>
      <c r="G398" s="265"/>
      <c r="H398" s="36"/>
      <c r="I398" s="36"/>
      <c r="J398" s="58"/>
      <c r="K398" s="58" t="str">
        <f t="shared" si="26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8"/>
        <v>0</v>
      </c>
      <c r="G399" s="265"/>
      <c r="H399" s="36"/>
      <c r="I399" s="36"/>
      <c r="J399" s="58"/>
      <c r="K399" s="58" t="str">
        <f t="shared" si="26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8"/>
        <v>0</v>
      </c>
      <c r="G400" s="265"/>
      <c r="H400" s="36"/>
      <c r="I400" s="36"/>
      <c r="J400" s="58"/>
      <c r="K400" s="58" t="str">
        <f t="shared" si="26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8"/>
        <v>0</v>
      </c>
      <c r="G401" s="265"/>
      <c r="H401" s="36"/>
      <c r="I401" s="36"/>
      <c r="J401" s="58"/>
      <c r="K401" s="58" t="str">
        <f t="shared" si="26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8"/>
        <v>0</v>
      </c>
      <c r="G402" s="265"/>
      <c r="H402" s="36"/>
      <c r="I402" s="36"/>
      <c r="J402" s="58"/>
      <c r="K402" s="58" t="str">
        <f t="shared" si="26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8"/>
        <v>0</v>
      </c>
      <c r="G403" s="265"/>
      <c r="H403" s="36"/>
      <c r="I403" s="36"/>
      <c r="J403" s="58"/>
      <c r="K403" s="58" t="str">
        <f t="shared" si="26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8"/>
        <v>0</v>
      </c>
      <c r="G404" s="265"/>
      <c r="H404" s="36"/>
      <c r="I404" s="36"/>
      <c r="J404" s="58"/>
      <c r="K404" s="58" t="str">
        <f t="shared" si="26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8"/>
        <v>0</v>
      </c>
      <c r="G405" s="265"/>
      <c r="H405" s="36"/>
      <c r="I405" s="36"/>
      <c r="J405" s="58"/>
      <c r="K405" s="58" t="str">
        <f t="shared" si="26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8"/>
        <v>0</v>
      </c>
      <c r="G406" s="265"/>
      <c r="H406" s="36"/>
      <c r="I406" s="36"/>
      <c r="J406" s="58"/>
      <c r="K406" s="58" t="str">
        <f t="shared" si="26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8"/>
        <v>0</v>
      </c>
      <c r="G407" s="265"/>
      <c r="H407" s="36"/>
      <c r="I407" s="36"/>
      <c r="J407" s="58"/>
      <c r="K407" s="58" t="str">
        <f t="shared" si="26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8"/>
        <v>0</v>
      </c>
      <c r="G408" s="265"/>
      <c r="H408" s="36"/>
      <c r="I408" s="36"/>
      <c r="J408" s="58"/>
      <c r="K408" s="58" t="str">
        <f t="shared" si="26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8"/>
        <v>0</v>
      </c>
      <c r="G409" s="265"/>
      <c r="H409" s="36"/>
      <c r="I409" s="36"/>
      <c r="J409" s="58"/>
      <c r="K409" s="58" t="str">
        <f t="shared" si="26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8"/>
        <v>0</v>
      </c>
      <c r="G410" s="265"/>
      <c r="H410" s="36"/>
      <c r="I410" s="36"/>
      <c r="J410" s="58"/>
      <c r="K410" s="58" t="str">
        <f t="shared" si="26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8"/>
        <v>0</v>
      </c>
      <c r="G411" s="265"/>
      <c r="H411" s="36"/>
      <c r="I411" s="36"/>
      <c r="J411" s="58"/>
      <c r="K411" s="58" t="str">
        <f t="shared" si="26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8"/>
        <v>0</v>
      </c>
      <c r="G412" s="265"/>
      <c r="H412" s="36"/>
      <c r="I412" s="36"/>
      <c r="J412" s="58"/>
      <c r="K412" s="58" t="str">
        <f t="shared" si="26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8"/>
        <v>0</v>
      </c>
      <c r="G413" s="265"/>
      <c r="H413" s="36"/>
      <c r="I413" s="36"/>
      <c r="J413" s="58"/>
      <c r="K413" s="58" t="str">
        <f t="shared" si="26"/>
        <v/>
      </c>
      <c r="M413" s="325">
        <f>(D454+D422)/5</f>
        <v>0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8"/>
        <v>0</v>
      </c>
      <c r="G414" s="265"/>
      <c r="H414" s="36"/>
      <c r="I414" s="36"/>
      <c r="J414" s="58"/>
      <c r="K414" s="58" t="str">
        <f t="shared" si="26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8"/>
        <v>0</v>
      </c>
      <c r="G415" s="265"/>
      <c r="H415" s="36"/>
      <c r="I415" s="36"/>
      <c r="J415" s="58"/>
      <c r="K415" s="58" t="str">
        <f t="shared" si="26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8"/>
        <v>0</v>
      </c>
      <c r="G416" s="265"/>
      <c r="H416" s="36"/>
      <c r="I416" s="36"/>
      <c r="J416" s="58"/>
      <c r="K416" s="58" t="str">
        <f t="shared" si="26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8"/>
        <v>0</v>
      </c>
      <c r="G417" s="265"/>
      <c r="H417" s="36"/>
      <c r="I417" s="36"/>
      <c r="J417" s="58"/>
      <c r="K417" s="58" t="str">
        <f t="shared" si="26"/>
        <v/>
      </c>
    </row>
    <row r="418" spans="1:13" s="20" customFormat="1" ht="16.5" customHeight="1" x14ac:dyDescent="0.2">
      <c r="A418" s="279" t="s">
        <v>529</v>
      </c>
      <c r="B418" s="250" t="s">
        <v>530</v>
      </c>
      <c r="C418" s="55" t="s">
        <v>937</v>
      </c>
      <c r="D418" s="56"/>
      <c r="E418" s="60">
        <f>RESUMO!E418</f>
        <v>1.8</v>
      </c>
      <c r="F418" s="57">
        <f t="shared" si="28"/>
        <v>0</v>
      </c>
      <c r="G418" s="265"/>
      <c r="H418" s="36"/>
      <c r="I418" s="36"/>
      <c r="J418" s="58"/>
      <c r="K418" s="58" t="str">
        <f t="shared" si="26"/>
        <v/>
      </c>
      <c r="M418" s="325">
        <f>M434+M433</f>
        <v>0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8"/>
        <v>0</v>
      </c>
      <c r="G419" s="265"/>
      <c r="H419" s="36"/>
      <c r="I419" s="36"/>
      <c r="J419" s="58"/>
      <c r="K419" s="58" t="str">
        <f t="shared" si="26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8"/>
        <v>0</v>
      </c>
      <c r="G420" s="302"/>
      <c r="H420" s="36"/>
      <c r="I420" s="36"/>
      <c r="J420" s="58"/>
      <c r="K420" s="58" t="str">
        <f t="shared" si="26"/>
        <v/>
      </c>
    </row>
    <row r="421" spans="1:13" ht="16.5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0</v>
      </c>
      <c r="H421" s="35"/>
      <c r="I421" s="36"/>
      <c r="J421" s="50" t="s">
        <v>914</v>
      </c>
      <c r="K421" s="50" t="str">
        <f t="shared" si="26"/>
        <v/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9">IF($D422=0,0,ROUND($D422*$E422,2))</f>
        <v>0</v>
      </c>
      <c r="G422" s="264"/>
      <c r="H422" s="35"/>
      <c r="I422" s="36"/>
      <c r="J422" s="50"/>
      <c r="K422" s="50" t="str">
        <f t="shared" si="26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9"/>
        <v>0</v>
      </c>
      <c r="G423" s="265"/>
      <c r="H423" s="36"/>
      <c r="I423" s="36"/>
      <c r="J423" s="58"/>
      <c r="K423" s="58" t="str">
        <f t="shared" si="26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9"/>
        <v>0</v>
      </c>
      <c r="G424" s="265"/>
      <c r="H424" s="36"/>
      <c r="I424" s="36"/>
      <c r="J424" s="58"/>
      <c r="K424" s="58" t="str">
        <f t="shared" si="26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9"/>
        <v>0</v>
      </c>
      <c r="G425" s="265"/>
      <c r="H425" s="36"/>
      <c r="I425" s="36"/>
      <c r="J425" s="58"/>
      <c r="K425" s="58" t="str">
        <f t="shared" si="26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9"/>
        <v>0</v>
      </c>
      <c r="G426" s="265"/>
      <c r="H426" s="36"/>
      <c r="I426" s="36"/>
      <c r="J426" s="58"/>
      <c r="K426" s="58" t="str">
        <f t="shared" si="26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9"/>
        <v>0</v>
      </c>
      <c r="G427" s="265"/>
      <c r="H427" s="36"/>
      <c r="I427" s="36"/>
      <c r="J427" s="58"/>
      <c r="K427" s="58" t="str">
        <f t="shared" si="26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9"/>
        <v>0</v>
      </c>
      <c r="G428" s="265"/>
      <c r="H428" s="36"/>
      <c r="I428" s="36"/>
      <c r="J428" s="58"/>
      <c r="K428" s="58" t="str">
        <f t="shared" si="26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9"/>
        <v>0</v>
      </c>
      <c r="G429" s="265"/>
      <c r="H429" s="36"/>
      <c r="I429" s="36"/>
      <c r="J429" s="58"/>
      <c r="K429" s="58" t="str">
        <f t="shared" si="26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9"/>
        <v>0</v>
      </c>
      <c r="G430" s="265"/>
      <c r="H430" s="36"/>
      <c r="I430" s="36"/>
      <c r="J430" s="58"/>
      <c r="K430" s="58" t="str">
        <f t="shared" si="26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9"/>
        <v>0</v>
      </c>
      <c r="G431" s="265"/>
      <c r="H431" s="36"/>
      <c r="I431" s="36"/>
      <c r="J431" s="58"/>
      <c r="K431" s="58" t="str">
        <f t="shared" si="26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9"/>
        <v>0</v>
      </c>
      <c r="G432" s="265"/>
      <c r="H432" s="36"/>
      <c r="I432" s="36"/>
      <c r="J432" s="58"/>
      <c r="K432" s="58" t="str">
        <f t="shared" si="26"/>
        <v/>
      </c>
    </row>
    <row r="433" spans="1:13" s="20" customFormat="1" ht="16.5" hidden="1" customHeight="1" x14ac:dyDescent="0.2">
      <c r="A433" s="279" t="s">
        <v>560</v>
      </c>
      <c r="B433" s="250" t="s">
        <v>1189</v>
      </c>
      <c r="C433" s="55" t="s">
        <v>937</v>
      </c>
      <c r="D433" s="56"/>
      <c r="E433" s="60">
        <f>RESUMO!E433</f>
        <v>51.89</v>
      </c>
      <c r="F433" s="57">
        <f t="shared" si="29"/>
        <v>0</v>
      </c>
      <c r="G433" s="265"/>
      <c r="H433" s="36"/>
      <c r="I433" s="36"/>
      <c r="J433" s="58"/>
      <c r="K433" s="58" t="str">
        <f t="shared" si="26"/>
        <v/>
      </c>
      <c r="M433" s="325">
        <f>D433</f>
        <v>0</v>
      </c>
    </row>
    <row r="434" spans="1:13" s="20" customFormat="1" ht="16.5" hidden="1" customHeight="1" x14ac:dyDescent="0.2">
      <c r="A434" s="279"/>
      <c r="B434" s="250" t="s">
        <v>1190</v>
      </c>
      <c r="C434" s="55" t="s">
        <v>937</v>
      </c>
      <c r="D434" s="56"/>
      <c r="E434" s="60">
        <f>RESUMO!E434</f>
        <v>55.7</v>
      </c>
      <c r="F434" s="57">
        <f t="shared" si="29"/>
        <v>0</v>
      </c>
      <c r="G434" s="265"/>
      <c r="H434" s="36"/>
      <c r="I434" s="36"/>
      <c r="J434" s="58"/>
      <c r="K434" s="58" t="str">
        <f>IF(G434&gt;0,"X",IF(F434&gt;0,"X",""))</f>
        <v/>
      </c>
      <c r="M434" s="325">
        <f>D434</f>
        <v>0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9"/>
        <v>0</v>
      </c>
      <c r="G435" s="265"/>
      <c r="H435" s="36"/>
      <c r="I435" s="36"/>
      <c r="J435" s="58"/>
      <c r="K435" s="58" t="str">
        <f t="shared" si="26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9"/>
        <v>0</v>
      </c>
      <c r="G436" s="265"/>
      <c r="H436" s="36"/>
      <c r="I436" s="36"/>
      <c r="J436" s="58"/>
      <c r="K436" s="58" t="str">
        <f t="shared" si="26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9"/>
        <v>0</v>
      </c>
      <c r="G437" s="265"/>
      <c r="H437" s="36"/>
      <c r="I437" s="36"/>
      <c r="J437" s="58"/>
      <c r="K437" s="58" t="str">
        <f t="shared" si="26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9"/>
        <v>0</v>
      </c>
      <c r="G438" s="265"/>
      <c r="H438" s="36"/>
      <c r="I438" s="36"/>
      <c r="J438" s="58"/>
      <c r="K438" s="58" t="str">
        <f t="shared" si="26"/>
        <v/>
      </c>
    </row>
    <row r="439" spans="1:13" s="20" customFormat="1" ht="16.5" customHeight="1" x14ac:dyDescent="0.2">
      <c r="A439" s="279"/>
      <c r="B439" s="250" t="s">
        <v>1201</v>
      </c>
      <c r="C439" s="55" t="s">
        <v>937</v>
      </c>
      <c r="D439" s="56"/>
      <c r="E439" s="60">
        <f>RESUMO!E439</f>
        <v>129.72999999999999</v>
      </c>
      <c r="F439" s="57">
        <f t="shared" si="29"/>
        <v>0</v>
      </c>
      <c r="G439" s="265"/>
      <c r="H439" s="36"/>
      <c r="I439" s="36"/>
      <c r="J439" s="58"/>
      <c r="K439" s="58" t="str">
        <f t="shared" si="26"/>
        <v/>
      </c>
    </row>
    <row r="440" spans="1:13" s="20" customFormat="1" ht="16.5" customHeight="1" x14ac:dyDescent="0.2">
      <c r="A440" s="279"/>
      <c r="B440" s="250" t="s">
        <v>1202</v>
      </c>
      <c r="C440" s="55" t="s">
        <v>937</v>
      </c>
      <c r="D440" s="56"/>
      <c r="E440" s="60">
        <f>RESUMO!E440</f>
        <v>129.72999999999999</v>
      </c>
      <c r="F440" s="57">
        <f t="shared" si="29"/>
        <v>0</v>
      </c>
      <c r="G440" s="265"/>
      <c r="H440" s="36"/>
      <c r="I440" s="36"/>
      <c r="J440" s="58"/>
      <c r="K440" s="58" t="str">
        <f t="shared" si="26"/>
        <v/>
      </c>
    </row>
    <row r="441" spans="1:13" s="20" customFormat="1" ht="18.75" hidden="1" customHeight="1" x14ac:dyDescent="0.2">
      <c r="A441" s="279" t="s">
        <v>568</v>
      </c>
      <c r="B441" s="344" t="s">
        <v>1200</v>
      </c>
      <c r="C441" s="55" t="s">
        <v>917</v>
      </c>
      <c r="D441" s="60"/>
      <c r="E441" s="60">
        <f>RESUMO!E441</f>
        <v>334</v>
      </c>
      <c r="F441" s="57">
        <f t="shared" si="29"/>
        <v>0</v>
      </c>
      <c r="G441" s="265"/>
      <c r="H441" s="36"/>
      <c r="I441" s="36"/>
      <c r="J441" s="58"/>
      <c r="K441" s="58" t="str">
        <f t="shared" si="26"/>
        <v/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9"/>
        <v>0</v>
      </c>
      <c r="G442" s="265"/>
      <c r="H442" s="36"/>
      <c r="I442" s="36"/>
      <c r="J442" s="58"/>
      <c r="K442" s="58" t="str">
        <f t="shared" si="26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9"/>
        <v>0</v>
      </c>
      <c r="G443" s="302"/>
      <c r="H443" s="36"/>
      <c r="I443" s="36"/>
      <c r="J443" s="58"/>
      <c r="K443" s="58" t="str">
        <f t="shared" si="26"/>
        <v/>
      </c>
    </row>
    <row r="444" spans="1:13" s="20" customFormat="1" ht="16.5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6"/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30">IF($D445=0,0,ROUND($D445*$E445,2))</f>
        <v>0</v>
      </c>
      <c r="G445" s="266"/>
      <c r="H445" s="36"/>
      <c r="I445" s="36"/>
      <c r="J445" s="58"/>
      <c r="K445" s="58" t="str">
        <f t="shared" ref="K445:K508" si="31">IF(G445&gt;0,"X",IF(F445&gt;0,"X",""))</f>
        <v/>
      </c>
    </row>
    <row r="446" spans="1:13" s="20" customFormat="1" ht="16.5" customHeight="1" thickBot="1" x14ac:dyDescent="0.25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30"/>
        <v>0</v>
      </c>
      <c r="G446" s="265"/>
      <c r="H446" s="36"/>
      <c r="I446" s="36"/>
      <c r="J446" s="58"/>
      <c r="K446" s="58" t="str">
        <f t="shared" si="31"/>
        <v/>
      </c>
      <c r="M446" s="20">
        <f>M418*0.05</f>
        <v>0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30"/>
        <v>0</v>
      </c>
      <c r="G447" s="265"/>
      <c r="H447" s="36"/>
      <c r="I447" s="36"/>
      <c r="J447" s="58"/>
      <c r="K447" s="58" t="str">
        <f t="shared" si="31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30"/>
        <v>0</v>
      </c>
      <c r="G448" s="265"/>
      <c r="H448" s="36"/>
      <c r="I448" s="36"/>
      <c r="J448" s="58"/>
      <c r="K448" s="58" t="str">
        <f t="shared" si="31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30"/>
        <v>0</v>
      </c>
      <c r="G449" s="265"/>
      <c r="H449" s="36"/>
      <c r="I449" s="36"/>
      <c r="J449" s="58"/>
      <c r="K449" s="58" t="str">
        <f t="shared" si="31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30"/>
        <v>0</v>
      </c>
      <c r="G450" s="265"/>
      <c r="H450" s="36"/>
      <c r="I450" s="36"/>
      <c r="J450" s="58"/>
      <c r="K450" s="58" t="str">
        <f t="shared" si="31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30"/>
        <v>0</v>
      </c>
      <c r="G451" s="265"/>
      <c r="H451" s="36"/>
      <c r="I451" s="36"/>
      <c r="J451" s="58"/>
      <c r="K451" s="58" t="str">
        <f t="shared" si="31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30"/>
        <v>0</v>
      </c>
      <c r="G452" s="302"/>
      <c r="H452" s="36"/>
      <c r="I452" s="36"/>
      <c r="J452" s="58"/>
      <c r="K452" s="58" t="str">
        <f t="shared" si="31"/>
        <v/>
      </c>
    </row>
    <row r="453" spans="1:11" s="20" customFormat="1" ht="16.5" hidden="1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0</v>
      </c>
      <c r="H453" s="36"/>
      <c r="I453" s="36"/>
      <c r="J453" s="58" t="s">
        <v>914</v>
      </c>
      <c r="K453" s="58" t="str">
        <f t="shared" si="31"/>
        <v/>
      </c>
    </row>
    <row r="454" spans="1:11" s="20" customFormat="1" ht="16.5" hidden="1" customHeight="1" x14ac:dyDescent="0.2">
      <c r="A454" s="279" t="s">
        <v>591</v>
      </c>
      <c r="B454" s="251" t="s">
        <v>592</v>
      </c>
      <c r="C454" s="55" t="s">
        <v>937</v>
      </c>
      <c r="D454" s="60"/>
      <c r="E454" s="60">
        <f>RESUMO!E454</f>
        <v>7.85</v>
      </c>
      <c r="F454" s="57">
        <f>IF($D454=0,0,ROUND($D454*$E454,2))</f>
        <v>0</v>
      </c>
      <c r="G454" s="266"/>
      <c r="H454" s="36"/>
      <c r="I454" s="36"/>
      <c r="J454" s="58"/>
      <c r="K454" s="58" t="str">
        <f t="shared" si="31"/>
        <v/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1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1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1"/>
        <v/>
      </c>
    </row>
    <row r="458" spans="1:11" s="20" customFormat="1" ht="16.5" hidden="1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0</v>
      </c>
      <c r="H458" s="36"/>
      <c r="I458" s="36"/>
      <c r="J458" s="58" t="s">
        <v>914</v>
      </c>
      <c r="K458" s="58" t="str">
        <f t="shared" si="31"/>
        <v/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2">IF($D459=0,0,ROUND($D459*$E459,2))</f>
        <v>0</v>
      </c>
      <c r="G459" s="266"/>
      <c r="H459" s="36"/>
      <c r="I459" s="36"/>
      <c r="J459" s="58"/>
      <c r="K459" s="58" t="str">
        <f t="shared" si="31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2"/>
        <v>0</v>
      </c>
      <c r="G460" s="265"/>
      <c r="H460" s="36"/>
      <c r="I460" s="36"/>
      <c r="J460" s="58"/>
      <c r="K460" s="58" t="str">
        <f t="shared" si="31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2"/>
        <v>0</v>
      </c>
      <c r="G461" s="265"/>
      <c r="H461" s="36"/>
      <c r="I461" s="36"/>
      <c r="J461" s="58"/>
      <c r="K461" s="58" t="str">
        <f t="shared" si="31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2"/>
        <v>0</v>
      </c>
      <c r="G462" s="265"/>
      <c r="H462" s="36"/>
      <c r="I462" s="36"/>
      <c r="J462" s="58"/>
      <c r="K462" s="58" t="str">
        <f t="shared" si="31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2"/>
        <v>0</v>
      </c>
      <c r="G463" s="265"/>
      <c r="H463" s="36"/>
      <c r="I463" s="36"/>
      <c r="J463" s="58"/>
      <c r="K463" s="58" t="str">
        <f t="shared" si="31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2"/>
        <v>0</v>
      </c>
      <c r="G464" s="265"/>
      <c r="H464" s="36"/>
      <c r="I464" s="36"/>
      <c r="J464" s="58"/>
      <c r="K464" s="58" t="str">
        <f t="shared" si="31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2"/>
        <v>0</v>
      </c>
      <c r="G465" s="265"/>
      <c r="H465" s="36"/>
      <c r="I465" s="36"/>
      <c r="J465" s="58"/>
      <c r="K465" s="58" t="str">
        <f t="shared" si="31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2"/>
        <v>0</v>
      </c>
      <c r="G466" s="265"/>
      <c r="H466" s="36"/>
      <c r="I466" s="36"/>
      <c r="J466" s="58"/>
      <c r="K466" s="58" t="str">
        <f t="shared" si="31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2"/>
        <v>0</v>
      </c>
      <c r="G467" s="265"/>
      <c r="H467" s="36"/>
      <c r="I467" s="36"/>
      <c r="J467" s="58"/>
      <c r="K467" s="58" t="str">
        <f t="shared" si="31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2"/>
        <v>0</v>
      </c>
      <c r="G468" s="265"/>
      <c r="H468" s="36"/>
      <c r="I468" s="36"/>
      <c r="J468" s="58"/>
      <c r="K468" s="58" t="str">
        <f t="shared" si="31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2"/>
        <v>0</v>
      </c>
      <c r="G469" s="265"/>
      <c r="H469" s="36"/>
      <c r="I469" s="36"/>
      <c r="J469" s="58"/>
      <c r="K469" s="58" t="str">
        <f t="shared" si="31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2"/>
        <v>0</v>
      </c>
      <c r="G470" s="265"/>
      <c r="H470" s="36"/>
      <c r="I470" s="36"/>
      <c r="J470" s="58"/>
      <c r="K470" s="58" t="str">
        <f t="shared" si="31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2"/>
        <v>0</v>
      </c>
      <c r="G471" s="265"/>
      <c r="H471" s="36"/>
      <c r="I471" s="36"/>
      <c r="J471" s="58"/>
      <c r="K471" s="58" t="str">
        <f t="shared" si="31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2"/>
        <v>0</v>
      </c>
      <c r="G472" s="265"/>
      <c r="H472" s="36"/>
      <c r="I472" s="36"/>
      <c r="J472" s="58"/>
      <c r="K472" s="58" t="str">
        <f t="shared" si="31"/>
        <v/>
      </c>
    </row>
    <row r="473" spans="1:11" s="20" customFormat="1" ht="16.5" hidden="1" customHeight="1" x14ac:dyDescent="0.2">
      <c r="A473" s="279" t="s">
        <v>622</v>
      </c>
      <c r="B473" s="250" t="s">
        <v>623</v>
      </c>
      <c r="C473" s="55" t="s">
        <v>889</v>
      </c>
      <c r="D473" s="56"/>
      <c r="E473" s="60">
        <f>RESUMO!E473</f>
        <v>11.8</v>
      </c>
      <c r="F473" s="57">
        <f t="shared" si="32"/>
        <v>0</v>
      </c>
      <c r="G473" s="265"/>
      <c r="H473" s="36"/>
      <c r="I473" s="36"/>
      <c r="J473" s="58"/>
      <c r="K473" s="58" t="str">
        <f t="shared" si="31"/>
        <v/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2"/>
        <v>0</v>
      </c>
      <c r="G474" s="265"/>
      <c r="H474" s="36"/>
      <c r="I474" s="36"/>
      <c r="J474" s="58"/>
      <c r="K474" s="58" t="str">
        <f t="shared" si="31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2"/>
        <v>0</v>
      </c>
      <c r="G475" s="265"/>
      <c r="H475" s="36"/>
      <c r="I475" s="36"/>
      <c r="J475" s="58"/>
      <c r="K475" s="58" t="str">
        <f t="shared" si="31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2"/>
        <v>0</v>
      </c>
      <c r="G476" s="265"/>
      <c r="H476" s="36"/>
      <c r="I476" s="36"/>
      <c r="J476" s="58"/>
      <c r="K476" s="58" t="str">
        <f t="shared" si="31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2"/>
        <v>0</v>
      </c>
      <c r="G477" s="265"/>
      <c r="H477" s="36"/>
      <c r="I477" s="36"/>
      <c r="J477" s="58"/>
      <c r="K477" s="58" t="str">
        <f t="shared" si="31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2"/>
        <v>0</v>
      </c>
      <c r="G478" s="265"/>
      <c r="H478" s="36"/>
      <c r="I478" s="36"/>
      <c r="J478" s="58"/>
      <c r="K478" s="58" t="str">
        <f t="shared" si="31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2"/>
        <v>0</v>
      </c>
      <c r="G479" s="265"/>
      <c r="H479" s="36"/>
      <c r="I479" s="36"/>
      <c r="J479" s="58"/>
      <c r="K479" s="58" t="str">
        <f t="shared" si="31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2"/>
        <v>0</v>
      </c>
      <c r="G480" s="265"/>
      <c r="H480" s="36"/>
      <c r="I480" s="36"/>
      <c r="J480" s="58"/>
      <c r="K480" s="58" t="str">
        <f t="shared" si="31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2"/>
        <v>0</v>
      </c>
      <c r="G481" s="265"/>
      <c r="H481" s="36"/>
      <c r="I481" s="36"/>
      <c r="J481" s="58"/>
      <c r="K481" s="58" t="str">
        <f t="shared" si="31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2"/>
        <v>0</v>
      </c>
      <c r="G482" s="265"/>
      <c r="H482" s="36"/>
      <c r="I482" s="36"/>
      <c r="J482" s="58"/>
      <c r="K482" s="58" t="str">
        <f t="shared" si="31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2"/>
        <v>0</v>
      </c>
      <c r="G483" s="265"/>
      <c r="H483" s="36"/>
      <c r="I483" s="36"/>
      <c r="J483" s="58"/>
      <c r="K483" s="58" t="str">
        <f t="shared" si="31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2"/>
        <v>0</v>
      </c>
      <c r="G484" s="265"/>
      <c r="H484" s="36"/>
      <c r="I484" s="36"/>
      <c r="J484" s="58"/>
      <c r="K484" s="58" t="str">
        <f t="shared" si="31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2"/>
        <v>0</v>
      </c>
      <c r="G485" s="265"/>
      <c r="H485" s="36"/>
      <c r="I485" s="36"/>
      <c r="J485" s="58"/>
      <c r="K485" s="58" t="str">
        <f t="shared" si="31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2"/>
        <v>0</v>
      </c>
      <c r="G486" s="265"/>
      <c r="H486" s="36"/>
      <c r="I486" s="36"/>
      <c r="J486" s="58"/>
      <c r="K486" s="58" t="str">
        <f t="shared" si="31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2"/>
        <v>0</v>
      </c>
      <c r="G487" s="265"/>
      <c r="H487" s="36"/>
      <c r="I487" s="36"/>
      <c r="J487" s="58"/>
      <c r="K487" s="58" t="str">
        <f t="shared" si="31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2"/>
        <v>0</v>
      </c>
      <c r="G488" s="268"/>
      <c r="H488" s="36"/>
      <c r="I488" s="36"/>
      <c r="J488" s="58"/>
      <c r="K488" s="58" t="str">
        <f t="shared" si="31"/>
        <v/>
      </c>
    </row>
    <row r="489" spans="1:11" s="20" customFormat="1" ht="16.5" hidden="1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0</v>
      </c>
      <c r="H489" s="16"/>
      <c r="I489" s="68">
        <f>G489</f>
        <v>0</v>
      </c>
      <c r="J489" s="58" t="s">
        <v>911</v>
      </c>
      <c r="K489" s="58" t="str">
        <f t="shared" si="31"/>
        <v/>
      </c>
    </row>
    <row r="490" spans="1:11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1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3">IF($D491=0,0,ROUND($D491*$E491,2))</f>
        <v>0</v>
      </c>
      <c r="G491" s="270"/>
      <c r="H491" s="16"/>
      <c r="I491" s="16"/>
      <c r="J491" s="58"/>
      <c r="K491" s="58" t="str">
        <f t="shared" si="31"/>
        <v/>
      </c>
    </row>
    <row r="492" spans="1:11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3"/>
        <v>0</v>
      </c>
      <c r="G492" s="270"/>
      <c r="H492" s="16"/>
      <c r="I492" s="16"/>
      <c r="J492" s="58"/>
      <c r="K492" s="58" t="str">
        <f t="shared" si="31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3"/>
        <v>0</v>
      </c>
      <c r="G493" s="270"/>
      <c r="H493" s="16"/>
      <c r="I493" s="16"/>
      <c r="J493" s="58"/>
      <c r="K493" s="58" t="str">
        <f t="shared" si="31"/>
        <v/>
      </c>
    </row>
    <row r="494" spans="1:11" s="20" customFormat="1" ht="16.5" hidden="1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3"/>
        <v>0</v>
      </c>
      <c r="G494" s="270"/>
      <c r="H494" s="16"/>
      <c r="I494" s="16"/>
      <c r="J494" s="58"/>
      <c r="K494" s="58" t="str">
        <f t="shared" si="31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3"/>
        <v>0</v>
      </c>
      <c r="G495" s="270"/>
      <c r="H495" s="16"/>
      <c r="I495" s="16"/>
      <c r="J495" s="58"/>
      <c r="K495" s="58" t="str">
        <f t="shared" si="31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3"/>
        <v>0</v>
      </c>
      <c r="G496" s="270"/>
      <c r="H496" s="16"/>
      <c r="I496" s="16"/>
      <c r="J496" s="58"/>
      <c r="K496" s="58" t="str">
        <f t="shared" si="31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3"/>
        <v>0</v>
      </c>
      <c r="G497" s="270"/>
      <c r="H497" s="16"/>
      <c r="I497" s="16"/>
      <c r="J497" s="58"/>
      <c r="K497" s="58" t="str">
        <f t="shared" si="31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3"/>
        <v>0</v>
      </c>
      <c r="G498" s="270"/>
      <c r="H498" s="16"/>
      <c r="I498" s="16"/>
      <c r="J498" s="58"/>
      <c r="K498" s="58" t="str">
        <f t="shared" si="31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3"/>
        <v>0</v>
      </c>
      <c r="G499" s="270"/>
      <c r="H499" s="16"/>
      <c r="I499" s="16"/>
      <c r="J499" s="58"/>
      <c r="K499" s="58" t="str">
        <f t="shared" si="31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3"/>
        <v>0</v>
      </c>
      <c r="G500" s="270"/>
      <c r="H500" s="16"/>
      <c r="I500" s="16"/>
      <c r="J500" s="58"/>
      <c r="K500" s="58" t="str">
        <f t="shared" si="31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3"/>
        <v>0</v>
      </c>
      <c r="G501" s="270"/>
      <c r="H501" s="16"/>
      <c r="I501" s="16"/>
      <c r="J501" s="58"/>
      <c r="K501" s="58" t="str">
        <f t="shared" si="31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3"/>
        <v>0</v>
      </c>
      <c r="G502" s="270"/>
      <c r="H502" s="16"/>
      <c r="I502" s="16"/>
      <c r="J502" s="58"/>
      <c r="K502" s="58" t="str">
        <f t="shared" si="31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3"/>
        <v>0</v>
      </c>
      <c r="G503" s="270"/>
      <c r="H503" s="16"/>
      <c r="I503" s="16"/>
      <c r="J503" s="58"/>
      <c r="K503" s="58" t="str">
        <f t="shared" si="31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3"/>
        <v>0</v>
      </c>
      <c r="G504" s="270"/>
      <c r="H504" s="16"/>
      <c r="I504" s="16"/>
      <c r="J504" s="58"/>
      <c r="K504" s="58" t="str">
        <f t="shared" si="31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3"/>
        <v>0</v>
      </c>
      <c r="G505" s="270"/>
      <c r="H505" s="16"/>
      <c r="I505" s="16"/>
      <c r="J505" s="58"/>
      <c r="K505" s="58" t="str">
        <f t="shared" si="31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3"/>
        <v>0</v>
      </c>
      <c r="G506" s="270"/>
      <c r="H506" s="16"/>
      <c r="I506" s="16"/>
      <c r="J506" s="58"/>
      <c r="K506" s="58" t="str">
        <f t="shared" si="31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3"/>
        <v>0</v>
      </c>
      <c r="G507" s="270"/>
      <c r="H507" s="16"/>
      <c r="I507" s="16"/>
      <c r="J507" s="58"/>
      <c r="K507" s="58" t="str">
        <f t="shared" si="31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3"/>
        <v>0</v>
      </c>
      <c r="G508" s="270"/>
      <c r="H508" s="16"/>
      <c r="I508" s="16"/>
      <c r="J508" s="58"/>
      <c r="K508" s="58" t="str">
        <f t="shared" si="31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3"/>
        <v>0</v>
      </c>
      <c r="G509" s="270"/>
      <c r="H509" s="16"/>
      <c r="I509" s="16"/>
      <c r="J509" s="58"/>
      <c r="K509" s="58" t="str">
        <f t="shared" ref="K509:K572" si="34">IF(G509&gt;0,"X",IF(F509&gt;0,"X",""))</f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3"/>
        <v>0</v>
      </c>
      <c r="G510" s="270"/>
      <c r="H510" s="16"/>
      <c r="I510" s="16"/>
      <c r="J510" s="58"/>
      <c r="K510" s="58" t="str">
        <f t="shared" si="34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3"/>
        <v>0</v>
      </c>
      <c r="G511" s="270"/>
      <c r="H511" s="16"/>
      <c r="I511" s="16"/>
      <c r="J511" s="58"/>
      <c r="K511" s="58" t="str">
        <f t="shared" si="34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3"/>
        <v>0</v>
      </c>
      <c r="G512" s="270"/>
      <c r="H512" s="16"/>
      <c r="I512" s="16"/>
      <c r="J512" s="58"/>
      <c r="K512" s="58" t="str">
        <f t="shared" si="34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3"/>
        <v>0</v>
      </c>
      <c r="G513" s="270"/>
      <c r="H513" s="16"/>
      <c r="I513" s="16"/>
      <c r="J513" s="58"/>
      <c r="K513" s="58" t="str">
        <f t="shared" si="34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3"/>
        <v>0</v>
      </c>
      <c r="G514" s="276"/>
      <c r="H514" s="16"/>
      <c r="I514" s="16"/>
      <c r="J514" s="58"/>
      <c r="K514" s="58" t="str">
        <f t="shared" si="34"/>
        <v/>
      </c>
    </row>
    <row r="515" spans="1:11" s="20" customFormat="1" ht="16.5" hidden="1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0</v>
      </c>
      <c r="H515" s="70"/>
      <c r="I515" s="69"/>
      <c r="J515" s="58" t="s">
        <v>914</v>
      </c>
      <c r="K515" s="58" t="str">
        <f t="shared" si="34"/>
        <v/>
      </c>
    </row>
    <row r="516" spans="1:11" s="20" customFormat="1" ht="16.5" hidden="1" customHeight="1" x14ac:dyDescent="0.2">
      <c r="A516" s="282" t="s">
        <v>704</v>
      </c>
      <c r="B516" s="256" t="s">
        <v>705</v>
      </c>
      <c r="C516" s="231" t="s">
        <v>937</v>
      </c>
      <c r="D516" s="60"/>
      <c r="E516" s="60">
        <f>RESUMO!E516</f>
        <v>21.94</v>
      </c>
      <c r="F516" s="232">
        <f t="shared" ref="F516:F530" si="35">IF($D516=0,0,ROUND($D516*$E516,2))</f>
        <v>0</v>
      </c>
      <c r="G516" s="272"/>
      <c r="H516" s="70"/>
      <c r="I516" s="69"/>
      <c r="J516" s="58"/>
      <c r="K516" s="58" t="str">
        <f t="shared" si="34"/>
        <v/>
      </c>
    </row>
    <row r="517" spans="1:11" s="20" customFormat="1" ht="16.5" hidden="1" customHeight="1" x14ac:dyDescent="0.2">
      <c r="A517" s="282" t="s">
        <v>706</v>
      </c>
      <c r="B517" s="283" t="s">
        <v>707</v>
      </c>
      <c r="C517" s="231" t="s">
        <v>937</v>
      </c>
      <c r="D517" s="60"/>
      <c r="E517" s="60">
        <f>RESUMO!E517</f>
        <v>21.94</v>
      </c>
      <c r="F517" s="334">
        <f t="shared" si="35"/>
        <v>0</v>
      </c>
      <c r="G517" s="270"/>
      <c r="H517" s="70"/>
      <c r="I517" s="69"/>
      <c r="J517" s="58"/>
      <c r="K517" s="58" t="str">
        <f t="shared" si="34"/>
        <v/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5"/>
        <v>0</v>
      </c>
      <c r="G518" s="270"/>
      <c r="H518" s="70"/>
      <c r="I518" s="69"/>
      <c r="J518" s="58"/>
      <c r="K518" s="58" t="str">
        <f t="shared" si="34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5"/>
        <v>0</v>
      </c>
      <c r="G519" s="270"/>
      <c r="H519" s="70"/>
      <c r="I519" s="69"/>
      <c r="J519" s="58"/>
      <c r="K519" s="58" t="str">
        <f t="shared" si="34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5"/>
        <v>0</v>
      </c>
      <c r="G520" s="270"/>
      <c r="H520" s="70"/>
      <c r="I520" s="69"/>
      <c r="J520" s="58"/>
      <c r="K520" s="58" t="str">
        <f t="shared" si="34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5"/>
        <v>0</v>
      </c>
      <c r="G521" s="270"/>
      <c r="H521" s="70"/>
      <c r="I521" s="69"/>
      <c r="J521" s="58"/>
      <c r="K521" s="58" t="str">
        <f t="shared" si="34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5"/>
        <v>0</v>
      </c>
      <c r="G522" s="270"/>
      <c r="H522" s="70"/>
      <c r="I522" s="69"/>
      <c r="J522" s="58"/>
      <c r="K522" s="58" t="str">
        <f t="shared" si="34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5"/>
        <v>0</v>
      </c>
      <c r="G523" s="270"/>
      <c r="H523" s="70"/>
      <c r="I523" s="69"/>
      <c r="J523" s="58"/>
      <c r="K523" s="58" t="str">
        <f t="shared" si="34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5"/>
        <v>0</v>
      </c>
      <c r="G524" s="270"/>
      <c r="H524" s="70"/>
      <c r="I524" s="69"/>
      <c r="J524" s="58"/>
      <c r="K524" s="58" t="str">
        <f t="shared" si="34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5"/>
        <v>0</v>
      </c>
      <c r="G525" s="270"/>
      <c r="H525" s="70"/>
      <c r="I525" s="69"/>
      <c r="J525" s="58"/>
      <c r="K525" s="58" t="str">
        <f t="shared" si="34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5"/>
        <v>0</v>
      </c>
      <c r="G526" s="270"/>
      <c r="H526" s="70"/>
      <c r="I526" s="69"/>
      <c r="J526" s="58"/>
      <c r="K526" s="58" t="str">
        <f t="shared" si="34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5"/>
        <v>0</v>
      </c>
      <c r="G527" s="270"/>
      <c r="H527" s="70"/>
      <c r="I527" s="69"/>
      <c r="J527" s="58"/>
      <c r="K527" s="58" t="str">
        <f t="shared" si="34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5"/>
        <v>0</v>
      </c>
      <c r="G528" s="270"/>
      <c r="H528" s="70"/>
      <c r="I528" s="69"/>
      <c r="J528" s="58"/>
      <c r="K528" s="58" t="str">
        <f t="shared" si="34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5"/>
        <v>0</v>
      </c>
      <c r="G529" s="270"/>
      <c r="H529" s="70"/>
      <c r="I529" s="69"/>
      <c r="J529" s="58"/>
      <c r="K529" s="58" t="str">
        <f t="shared" si="34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5"/>
        <v>0</v>
      </c>
      <c r="G530" s="276"/>
      <c r="H530" s="70"/>
      <c r="I530" s="69"/>
      <c r="J530" s="58"/>
      <c r="K530" s="58" t="str">
        <f t="shared" si="34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4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6">IF($D532=0,0,ROUND($D532*$E532,2))</f>
        <v>0</v>
      </c>
      <c r="G532" s="270"/>
      <c r="H532" s="16"/>
      <c r="I532" s="16"/>
      <c r="J532" s="58"/>
      <c r="K532" s="58" t="str">
        <f t="shared" si="34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6"/>
        <v>0</v>
      </c>
      <c r="G533" s="270"/>
      <c r="H533" s="16"/>
      <c r="I533" s="16"/>
      <c r="J533" s="58"/>
      <c r="K533" s="58" t="str">
        <f t="shared" si="34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6"/>
        <v>0</v>
      </c>
      <c r="G534" s="270"/>
      <c r="H534" s="16"/>
      <c r="I534" s="16"/>
      <c r="J534" s="58"/>
      <c r="K534" s="58" t="str">
        <f t="shared" si="34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6"/>
        <v>0</v>
      </c>
      <c r="G535" s="270"/>
      <c r="H535" s="16"/>
      <c r="I535" s="16"/>
      <c r="J535" s="58"/>
      <c r="K535" s="58" t="str">
        <f t="shared" si="34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6"/>
        <v>0</v>
      </c>
      <c r="G536" s="270"/>
      <c r="H536" s="16"/>
      <c r="I536" s="16"/>
      <c r="J536" s="58"/>
      <c r="K536" s="58" t="str">
        <f t="shared" si="34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6"/>
        <v>0</v>
      </c>
      <c r="G537" s="270"/>
      <c r="H537" s="16"/>
      <c r="I537" s="16"/>
      <c r="J537" s="58"/>
      <c r="K537" s="58" t="str">
        <f t="shared" si="34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6"/>
        <v>0</v>
      </c>
      <c r="G538" s="270"/>
      <c r="H538" s="16"/>
      <c r="I538" s="16"/>
      <c r="J538" s="58"/>
      <c r="K538" s="58" t="str">
        <f t="shared" si="34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6"/>
        <v>0</v>
      </c>
      <c r="G539" s="270"/>
      <c r="H539" s="16"/>
      <c r="I539" s="16"/>
      <c r="J539" s="58"/>
      <c r="K539" s="58" t="str">
        <f t="shared" si="34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6"/>
        <v>0</v>
      </c>
      <c r="G540" s="270"/>
      <c r="H540" s="16"/>
      <c r="I540" s="16"/>
      <c r="J540" s="58"/>
      <c r="K540" s="58" t="str">
        <f t="shared" si="34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6"/>
        <v>0</v>
      </c>
      <c r="G541" s="270"/>
      <c r="H541" s="16"/>
      <c r="I541" s="16"/>
      <c r="J541" s="58"/>
      <c r="K541" s="58" t="str">
        <f t="shared" si="34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6"/>
        <v>0</v>
      </c>
      <c r="G542" s="270"/>
      <c r="H542" s="16"/>
      <c r="I542" s="16"/>
      <c r="J542" s="58"/>
      <c r="K542" s="58" t="str">
        <f t="shared" si="34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6"/>
        <v>0</v>
      </c>
      <c r="G543" s="270"/>
      <c r="H543" s="16"/>
      <c r="I543" s="16"/>
      <c r="J543" s="58"/>
      <c r="K543" s="58" t="str">
        <f t="shared" si="34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6"/>
        <v>0</v>
      </c>
      <c r="G544" s="270"/>
      <c r="H544" s="16"/>
      <c r="I544" s="16"/>
      <c r="J544" s="58"/>
      <c r="K544" s="58" t="str">
        <f t="shared" si="34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6"/>
        <v>0</v>
      </c>
      <c r="G545" s="270"/>
      <c r="H545" s="16"/>
      <c r="I545" s="16"/>
      <c r="J545" s="58"/>
      <c r="K545" s="58" t="str">
        <f t="shared" si="34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6"/>
        <v>0</v>
      </c>
      <c r="G546" s="270"/>
      <c r="H546" s="16"/>
      <c r="I546" s="16"/>
      <c r="J546" s="58"/>
      <c r="K546" s="58" t="str">
        <f t="shared" si="34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6"/>
        <v>0</v>
      </c>
      <c r="G547" s="270"/>
      <c r="H547" s="16"/>
      <c r="I547" s="16"/>
      <c r="J547" s="58"/>
      <c r="K547" s="58" t="str">
        <f t="shared" si="34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6"/>
        <v>0</v>
      </c>
      <c r="G548" s="270"/>
      <c r="H548" s="16"/>
      <c r="I548" s="16"/>
      <c r="J548" s="58"/>
      <c r="K548" s="58" t="str">
        <f t="shared" si="34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6"/>
        <v>0</v>
      </c>
      <c r="G549" s="270"/>
      <c r="H549" s="16"/>
      <c r="I549" s="16"/>
      <c r="J549" s="58"/>
      <c r="K549" s="58" t="str">
        <f t="shared" si="34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6"/>
        <v>0</v>
      </c>
      <c r="G550" s="270"/>
      <c r="H550" s="16"/>
      <c r="I550" s="16"/>
      <c r="J550" s="58"/>
      <c r="K550" s="58" t="str">
        <f t="shared" si="34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6"/>
        <v>0</v>
      </c>
      <c r="G551" s="270"/>
      <c r="H551" s="16"/>
      <c r="I551" s="16"/>
      <c r="J551" s="58"/>
      <c r="K551" s="58" t="str">
        <f t="shared" si="34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6"/>
        <v>0</v>
      </c>
      <c r="G552" s="270"/>
      <c r="H552" s="16"/>
      <c r="I552" s="16"/>
      <c r="J552" s="58"/>
      <c r="K552" s="58" t="str">
        <f t="shared" si="34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6"/>
        <v>0</v>
      </c>
      <c r="G553" s="270"/>
      <c r="H553" s="16"/>
      <c r="I553" s="16"/>
      <c r="J553" s="58"/>
      <c r="K553" s="58" t="str">
        <f t="shared" si="34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6"/>
        <v>0</v>
      </c>
      <c r="G554" s="270"/>
      <c r="H554" s="16"/>
      <c r="I554" s="16"/>
      <c r="J554" s="58"/>
      <c r="K554" s="58" t="str">
        <f t="shared" si="34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6"/>
        <v>0</v>
      </c>
      <c r="G555" s="270"/>
      <c r="H555" s="16"/>
      <c r="I555" s="16"/>
      <c r="J555" s="58"/>
      <c r="K555" s="58" t="str">
        <f t="shared" si="34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6"/>
        <v>0</v>
      </c>
      <c r="G556" s="270"/>
      <c r="H556" s="16"/>
      <c r="I556" s="16"/>
      <c r="J556" s="58"/>
      <c r="K556" s="58" t="str">
        <f t="shared" si="34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6"/>
        <v>0</v>
      </c>
      <c r="G557" s="270"/>
      <c r="H557" s="16"/>
      <c r="I557" s="16"/>
      <c r="J557" s="58"/>
      <c r="K557" s="58" t="str">
        <f t="shared" si="34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6"/>
        <v>0</v>
      </c>
      <c r="G558" s="270"/>
      <c r="H558" s="16"/>
      <c r="I558" s="16"/>
      <c r="J558" s="58"/>
      <c r="K558" s="58" t="str">
        <f t="shared" si="34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6"/>
        <v>0</v>
      </c>
      <c r="G559" s="270"/>
      <c r="H559" s="16"/>
      <c r="I559" s="16"/>
      <c r="J559" s="58"/>
      <c r="K559" s="58" t="str">
        <f t="shared" si="34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6"/>
        <v>0</v>
      </c>
      <c r="G560" s="270"/>
      <c r="H560" s="16"/>
      <c r="I560" s="16"/>
      <c r="J560" s="58"/>
      <c r="K560" s="58" t="str">
        <f t="shared" si="34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6"/>
        <v>0</v>
      </c>
      <c r="G561" s="276"/>
      <c r="H561" s="16"/>
      <c r="I561" s="16"/>
      <c r="J561" s="58"/>
      <c r="K561" s="58" t="str">
        <f t="shared" si="34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4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4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7">IF($D564=0,0,ROUND($D564*$E564,2))</f>
        <v>0</v>
      </c>
      <c r="G564" s="265"/>
      <c r="H564" s="36"/>
      <c r="I564" s="36"/>
      <c r="J564" s="58"/>
      <c r="K564" s="58" t="str">
        <f t="shared" si="34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7"/>
        <v>0</v>
      </c>
      <c r="G565" s="265"/>
      <c r="H565" s="36"/>
      <c r="I565" s="36"/>
      <c r="J565" s="58"/>
      <c r="K565" s="58" t="str">
        <f t="shared" si="34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7"/>
        <v>0</v>
      </c>
      <c r="G566" s="265"/>
      <c r="H566" s="36"/>
      <c r="I566" s="36"/>
      <c r="J566" s="58"/>
      <c r="K566" s="58" t="str">
        <f t="shared" si="34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7"/>
        <v>0</v>
      </c>
      <c r="G567" s="265"/>
      <c r="H567" s="36"/>
      <c r="I567" s="36"/>
      <c r="J567" s="58"/>
      <c r="K567" s="58" t="str">
        <f t="shared" si="34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7"/>
        <v>0</v>
      </c>
      <c r="G568" s="265"/>
      <c r="H568" s="36"/>
      <c r="I568" s="36"/>
      <c r="J568" s="58"/>
      <c r="K568" s="58" t="str">
        <f t="shared" si="34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7"/>
        <v>0</v>
      </c>
      <c r="G569" s="265"/>
      <c r="H569" s="36"/>
      <c r="I569" s="36"/>
      <c r="J569" s="58"/>
      <c r="K569" s="58" t="str">
        <f t="shared" si="34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7"/>
        <v>0</v>
      </c>
      <c r="G570" s="265"/>
      <c r="H570" s="36"/>
      <c r="I570" s="36"/>
      <c r="J570" s="58"/>
      <c r="K570" s="58" t="str">
        <f t="shared" si="34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7"/>
        <v>0</v>
      </c>
      <c r="G571" s="265"/>
      <c r="H571" s="36"/>
      <c r="I571" s="36"/>
      <c r="J571" s="58"/>
      <c r="K571" s="58" t="str">
        <f t="shared" si="34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7"/>
        <v>0</v>
      </c>
      <c r="G572" s="265"/>
      <c r="H572" s="36"/>
      <c r="I572" s="36"/>
      <c r="J572" s="58"/>
      <c r="K572" s="58" t="str">
        <f t="shared" si="34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7"/>
        <v>0</v>
      </c>
      <c r="G573" s="265"/>
      <c r="H573" s="36"/>
      <c r="I573" s="36"/>
      <c r="J573" s="58"/>
      <c r="K573" s="58" t="str">
        <f t="shared" ref="K573:K597" si="38">IF(G573&gt;0,"X",IF(F573&gt;0,"X",""))</f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7"/>
        <v>0</v>
      </c>
      <c r="G574" s="265"/>
      <c r="H574" s="36"/>
      <c r="I574" s="36"/>
      <c r="J574" s="58"/>
      <c r="K574" s="58" t="str">
        <f t="shared" si="38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7"/>
        <v>0</v>
      </c>
      <c r="G575" s="265"/>
      <c r="H575" s="36"/>
      <c r="I575" s="36"/>
      <c r="J575" s="58"/>
      <c r="K575" s="58" t="str">
        <f t="shared" si="38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7"/>
        <v>0</v>
      </c>
      <c r="G576" s="265"/>
      <c r="H576" s="36"/>
      <c r="I576" s="36"/>
      <c r="J576" s="58"/>
      <c r="K576" s="58" t="str">
        <f t="shared" si="38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7"/>
        <v>0</v>
      </c>
      <c r="G577" s="265"/>
      <c r="H577" s="36"/>
      <c r="I577" s="36"/>
      <c r="J577" s="58"/>
      <c r="K577" s="58" t="str">
        <f t="shared" si="38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7"/>
        <v>0</v>
      </c>
      <c r="G578" s="265"/>
      <c r="H578" s="36"/>
      <c r="I578" s="36"/>
      <c r="J578" s="58"/>
      <c r="K578" s="58" t="str">
        <f t="shared" si="38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7"/>
        <v>0</v>
      </c>
      <c r="G579" s="265"/>
      <c r="H579" s="36"/>
      <c r="I579" s="36"/>
      <c r="J579" s="58"/>
      <c r="K579" s="58" t="str">
        <f t="shared" si="38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7"/>
        <v>0</v>
      </c>
      <c r="G580" s="265"/>
      <c r="H580" s="36"/>
      <c r="I580" s="36"/>
      <c r="J580" s="58"/>
      <c r="K580" s="58" t="str">
        <f t="shared" si="38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7"/>
        <v>0</v>
      </c>
      <c r="G581" s="265"/>
      <c r="H581" s="36"/>
      <c r="I581" s="36"/>
      <c r="J581" s="58"/>
      <c r="K581" s="58" t="str">
        <f t="shared" si="38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7"/>
        <v>0</v>
      </c>
      <c r="G582" s="265"/>
      <c r="H582" s="36"/>
      <c r="I582" s="36"/>
      <c r="J582" s="58"/>
      <c r="K582" s="58" t="str">
        <f t="shared" si="38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7"/>
        <v>0</v>
      </c>
      <c r="G583" s="265"/>
      <c r="H583" s="36"/>
      <c r="I583" s="36"/>
      <c r="J583" s="58"/>
      <c r="K583" s="58" t="str">
        <f t="shared" si="38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7"/>
        <v>0</v>
      </c>
      <c r="G584" s="265"/>
      <c r="H584" s="36"/>
      <c r="I584" s="36"/>
      <c r="J584" s="58"/>
      <c r="K584" s="58" t="str">
        <f t="shared" si="38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7"/>
        <v>0</v>
      </c>
      <c r="G585" s="265"/>
      <c r="H585" s="36"/>
      <c r="I585" s="36"/>
      <c r="J585" s="58"/>
      <c r="K585" s="58" t="str">
        <f t="shared" si="38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7"/>
        <v>0</v>
      </c>
      <c r="G586" s="265"/>
      <c r="H586" s="36"/>
      <c r="I586" s="36"/>
      <c r="J586" s="58"/>
      <c r="K586" s="58" t="str">
        <f t="shared" si="38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7"/>
        <v>0</v>
      </c>
      <c r="G587" s="265"/>
      <c r="H587" s="36"/>
      <c r="I587" s="36"/>
      <c r="J587" s="58"/>
      <c r="K587" s="58" t="str">
        <f t="shared" si="38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7"/>
        <v>0</v>
      </c>
      <c r="G588" s="265"/>
      <c r="H588" s="36"/>
      <c r="I588" s="36"/>
      <c r="J588" s="58"/>
      <c r="K588" s="58" t="str">
        <f t="shared" si="38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7"/>
        <v>0</v>
      </c>
      <c r="G589" s="265"/>
      <c r="H589" s="36"/>
      <c r="I589" s="36"/>
      <c r="J589" s="58"/>
      <c r="K589" s="58" t="str">
        <f t="shared" si="38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7"/>
        <v>0</v>
      </c>
      <c r="G590" s="265"/>
      <c r="H590" s="36"/>
      <c r="I590" s="36"/>
      <c r="J590" s="58"/>
      <c r="K590" s="58" t="str">
        <f t="shared" si="38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7"/>
        <v>0</v>
      </c>
      <c r="G591" s="265"/>
      <c r="H591" s="36"/>
      <c r="I591" s="36"/>
      <c r="J591" s="58"/>
      <c r="K591" s="58" t="str">
        <f t="shared" si="38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7"/>
        <v>0</v>
      </c>
      <c r="G592" s="265"/>
      <c r="H592" s="36"/>
      <c r="I592" s="36"/>
      <c r="J592" s="58"/>
      <c r="K592" s="58" t="str">
        <f t="shared" si="38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7"/>
        <v>0</v>
      </c>
      <c r="G593" s="265"/>
      <c r="H593" s="36"/>
      <c r="I593" s="36"/>
      <c r="J593" s="58"/>
      <c r="K593" s="58" t="str">
        <f t="shared" si="38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7"/>
        <v>0</v>
      </c>
      <c r="G594" s="265"/>
      <c r="H594" s="36"/>
      <c r="I594" s="36"/>
      <c r="J594" s="58"/>
      <c r="K594" s="58" t="str">
        <f t="shared" si="38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7"/>
        <v>0</v>
      </c>
      <c r="G595" s="302"/>
      <c r="H595" s="36"/>
      <c r="I595" s="36"/>
      <c r="J595" s="58"/>
      <c r="K595" s="58" t="str">
        <f t="shared" si="38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8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0</v>
      </c>
      <c r="H597" s="35"/>
      <c r="I597" s="71">
        <f>SUM(I8:I562)</f>
        <v>0</v>
      </c>
      <c r="J597" s="50" t="s">
        <v>911</v>
      </c>
      <c r="K597" s="50" t="str">
        <f t="shared" si="38"/>
        <v/>
      </c>
    </row>
    <row r="599" spans="1:11" x14ac:dyDescent="0.2">
      <c r="F599" s="72">
        <f>SUM(F10:F595)</f>
        <v>0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39370078740157483" right="0.19685039370078741" top="0.59055118110236227" bottom="0.39370078740157483" header="0.51181102362204722" footer="0.51181102362204722"/>
  <pageSetup paperSize="9" scale="73" orientation="portrait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M600"/>
  <sheetViews>
    <sheetView showGridLines="0" topLeftCell="A181" zoomScale="75" zoomScaleNormal="75" workbookViewId="0">
      <selection activeCell="D446" sqref="D446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1195</v>
      </c>
      <c r="H2" s="320"/>
      <c r="I2" s="20"/>
      <c r="J2" s="21"/>
      <c r="K2" s="356"/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/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>IF(G8&gt;0,"X",IF(F8&gt;0,"X",""))</f>
        <v/>
      </c>
    </row>
    <row r="9" spans="1:11" ht="16.5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>IF(G9&gt;0,"X",IF(F9&gt;0,"X",""))</f>
        <v/>
      </c>
    </row>
    <row r="10" spans="1:11" s="20" customFormat="1" ht="16.5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>IF(G10&gt;0,"X",IF(F10&gt;0,"X",""))</f>
        <v/>
      </c>
    </row>
    <row r="11" spans="1:11" ht="16.5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/>
    </row>
    <row r="12" spans="1:11" s="20" customFormat="1" ht="16.5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ref="K12:K33" si="0">IF(G12&gt;0,"X",IF(F12&gt;0,"X",""))</f>
        <v/>
      </c>
    </row>
    <row r="13" spans="1:11" s="20" customFormat="1" ht="16.5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0</v>
      </c>
      <c r="H27" s="35"/>
      <c r="I27" s="54">
        <f>G27</f>
        <v>0</v>
      </c>
      <c r="J27" s="50" t="s">
        <v>911</v>
      </c>
      <c r="K27" s="50" t="str">
        <f t="shared" si="0"/>
        <v/>
      </c>
    </row>
    <row r="28" spans="1:11" s="20" customFormat="1" ht="16.5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0</v>
      </c>
      <c r="H32" s="35"/>
      <c r="I32" s="36"/>
      <c r="J32" s="50" t="s">
        <v>914</v>
      </c>
      <c r="K32" s="50" t="str">
        <f t="shared" si="0"/>
        <v/>
      </c>
    </row>
    <row r="33" spans="1:13" ht="16.5" customHeight="1" x14ac:dyDescent="0.2">
      <c r="A33" s="277" t="s">
        <v>965</v>
      </c>
      <c r="B33" s="283" t="s">
        <v>966</v>
      </c>
      <c r="C33" s="59" t="s">
        <v>947</v>
      </c>
      <c r="D33" s="60"/>
      <c r="E33" s="60">
        <f>RESUMO!E33</f>
        <v>6.5</v>
      </c>
      <c r="F33" s="212">
        <f t="shared" ref="F33:F70" si="1">IF($D33=0,0,ROUND($D33*$E33,2))</f>
        <v>0</v>
      </c>
      <c r="G33" s="264"/>
      <c r="H33" s="35"/>
      <c r="I33" s="36"/>
      <c r="J33" s="50"/>
      <c r="K33" s="50" t="str">
        <f t="shared" si="0"/>
        <v/>
      </c>
      <c r="M33" s="338">
        <f>M269*0.2</f>
        <v>0</v>
      </c>
    </row>
    <row r="34" spans="1:13" s="20" customFormat="1" ht="16.5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ref="K34:K80" si="2">IF(G34&gt;0,"X",IF(F34&gt;0,"X",""))</f>
        <v/>
      </c>
    </row>
    <row r="35" spans="1:13" s="20" customFormat="1" ht="16.5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2"/>
        <v/>
      </c>
    </row>
    <row r="36" spans="1:13" s="20" customFormat="1" ht="16.5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2"/>
        <v/>
      </c>
    </row>
    <row r="37" spans="1:13" s="20" customFormat="1" ht="16.5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2"/>
        <v/>
      </c>
    </row>
    <row r="38" spans="1:13" s="20" customFormat="1" ht="16.5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2"/>
        <v/>
      </c>
    </row>
    <row r="39" spans="1:13" s="20" customFormat="1" ht="16.5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2"/>
        <v/>
      </c>
    </row>
    <row r="40" spans="1:13" s="20" customFormat="1" ht="16.5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si="2"/>
        <v/>
      </c>
    </row>
    <row r="41" spans="1:13" s="20" customFormat="1" ht="16.5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2"/>
        <v/>
      </c>
    </row>
    <row r="42" spans="1:13" s="20" customFormat="1" ht="16.5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2"/>
        <v/>
      </c>
    </row>
    <row r="43" spans="1:13" s="20" customFormat="1" ht="16.5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2"/>
        <v/>
      </c>
    </row>
    <row r="44" spans="1:13" s="20" customFormat="1" ht="16.5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si="2"/>
        <v/>
      </c>
    </row>
    <row r="45" spans="1:13" s="20" customFormat="1" ht="16.5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si="2"/>
        <v/>
      </c>
    </row>
    <row r="73" spans="1:11" s="20" customFormat="1" ht="16.5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2"/>
        <v/>
      </c>
    </row>
    <row r="74" spans="1:11" s="20" customFormat="1" ht="16.5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2"/>
        <v/>
      </c>
    </row>
    <row r="75" spans="1:11" s="20" customFormat="1" ht="16.5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2"/>
        <v/>
      </c>
    </row>
    <row r="76" spans="1:11" s="20" customFormat="1" ht="16.5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si="2"/>
        <v/>
      </c>
    </row>
    <row r="77" spans="1:11" s="20" customFormat="1" ht="16.5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2"/>
        <v/>
      </c>
    </row>
    <row r="78" spans="1:11" s="20" customFormat="1" ht="16.5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2"/>
        <v/>
      </c>
    </row>
    <row r="79" spans="1:11" s="20" customFormat="1" ht="16.5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8" t="str">
        <f t="shared" si="2"/>
        <v/>
      </c>
    </row>
    <row r="80" spans="1:11" s="20" customFormat="1" ht="16.5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8" t="str">
        <f t="shared" si="2"/>
        <v/>
      </c>
    </row>
    <row r="81" spans="1:13" s="20" customFormat="1" ht="16.5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0" t="str">
        <f t="shared" ref="K81:K106" si="4">IF(G81&gt;0,"X",IF(F81&gt;0,"X",""))</f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0</v>
      </c>
      <c r="H82" s="35"/>
      <c r="I82" s="54">
        <f>G82</f>
        <v>0</v>
      </c>
      <c r="J82" s="50" t="s">
        <v>911</v>
      </c>
      <c r="K82" s="50" t="str">
        <f t="shared" si="4"/>
        <v/>
      </c>
      <c r="M82" s="338"/>
    </row>
    <row r="83" spans="1:13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0</v>
      </c>
      <c r="H83" s="35"/>
      <c r="I83" s="36"/>
      <c r="J83" s="50" t="s">
        <v>914</v>
      </c>
      <c r="K83" s="50" t="str">
        <f t="shared" si="4"/>
        <v/>
      </c>
      <c r="M83" s="338"/>
    </row>
    <row r="84" spans="1:13" s="20" customFormat="1" ht="16.5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customHeight="1" x14ac:dyDescent="0.2">
      <c r="A90" s="277" t="s">
        <v>1078</v>
      </c>
      <c r="B90" s="246" t="s">
        <v>1079</v>
      </c>
      <c r="C90" s="59" t="s">
        <v>947</v>
      </c>
      <c r="D90" s="60"/>
      <c r="E90" s="60">
        <f>RESUMO!E90</f>
        <v>7.5</v>
      </c>
      <c r="F90" s="61">
        <f t="shared" si="5"/>
        <v>0</v>
      </c>
      <c r="G90" s="263"/>
      <c r="H90" s="35"/>
      <c r="I90" s="36"/>
      <c r="J90" s="50"/>
      <c r="K90" s="50" t="str">
        <f t="shared" si="4"/>
        <v/>
      </c>
      <c r="M90" s="338"/>
    </row>
    <row r="91" spans="1:13" s="20" customFormat="1" ht="16.5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customHeight="1" x14ac:dyDescent="0.2">
      <c r="A95" s="277" t="s">
        <v>1086</v>
      </c>
      <c r="B95" s="246" t="s">
        <v>1087</v>
      </c>
      <c r="C95" s="59" t="s">
        <v>947</v>
      </c>
      <c r="D95" s="60"/>
      <c r="E95" s="60">
        <f>RESUMO!E95</f>
        <v>13</v>
      </c>
      <c r="F95" s="61">
        <f t="shared" si="5"/>
        <v>0</v>
      </c>
      <c r="G95" s="263"/>
      <c r="H95" s="35"/>
      <c r="I95" s="36"/>
      <c r="J95" s="50"/>
      <c r="K95" s="50" t="str">
        <f t="shared" si="4"/>
        <v/>
      </c>
      <c r="M95" s="338"/>
    </row>
    <row r="96" spans="1:13" ht="16.5" customHeight="1" x14ac:dyDescent="0.2">
      <c r="A96" s="277" t="s">
        <v>1088</v>
      </c>
      <c r="B96" s="246" t="s">
        <v>1089</v>
      </c>
      <c r="C96" s="59" t="s">
        <v>947</v>
      </c>
      <c r="D96" s="60"/>
      <c r="E96" s="60">
        <f>RESUMO!E96</f>
        <v>21.89</v>
      </c>
      <c r="F96" s="61">
        <f t="shared" si="5"/>
        <v>0</v>
      </c>
      <c r="G96" s="263"/>
      <c r="H96" s="35"/>
      <c r="I96" s="36"/>
      <c r="J96" s="50"/>
      <c r="K96" s="50" t="str">
        <f t="shared" si="4"/>
        <v/>
      </c>
      <c r="M96" s="338"/>
    </row>
    <row r="97" spans="1:13" s="20" customFormat="1" ht="16.5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3" s="20" customFormat="1" ht="16.5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3" s="20" customFormat="1" ht="16.5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3" s="20" customFormat="1" ht="16.5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0</v>
      </c>
      <c r="H101" s="35"/>
      <c r="I101" s="36"/>
      <c r="J101" s="50" t="s">
        <v>914</v>
      </c>
      <c r="K101" s="58" t="str">
        <f t="shared" si="4"/>
        <v/>
      </c>
      <c r="M101" s="338"/>
    </row>
    <row r="102" spans="1:13" ht="16.5" customHeight="1" x14ac:dyDescent="0.2">
      <c r="A102" s="277" t="s">
        <v>1099</v>
      </c>
      <c r="B102" s="283" t="s">
        <v>552</v>
      </c>
      <c r="C102" s="59" t="s">
        <v>889</v>
      </c>
      <c r="D102" s="60"/>
      <c r="E102" s="60">
        <f>RESUMO!E102</f>
        <v>60.1</v>
      </c>
      <c r="F102" s="212">
        <f t="shared" ref="F102:F133" si="6">IF($D102=0,0,ROUND($D102*$E102,2))</f>
        <v>0</v>
      </c>
      <c r="G102" s="264"/>
      <c r="H102" s="35"/>
      <c r="I102" s="36"/>
      <c r="J102" s="50"/>
      <c r="K102" s="58" t="str">
        <f t="shared" si="4"/>
        <v/>
      </c>
      <c r="M102" s="338"/>
    </row>
    <row r="103" spans="1:13" ht="16.5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6"/>
        <v>0</v>
      </c>
      <c r="G103" s="263"/>
      <c r="H103" s="35"/>
      <c r="I103" s="36"/>
      <c r="J103" s="50"/>
      <c r="K103" s="58" t="str">
        <f t="shared" si="4"/>
        <v/>
      </c>
    </row>
    <row r="104" spans="1:13" ht="16.5" customHeight="1" x14ac:dyDescent="0.2">
      <c r="A104" s="277" t="s">
        <v>1101</v>
      </c>
      <c r="B104" s="246" t="s">
        <v>1173</v>
      </c>
      <c r="C104" s="59" t="s">
        <v>889</v>
      </c>
      <c r="D104" s="60"/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8" t="str">
        <f t="shared" si="4"/>
        <v/>
      </c>
    </row>
    <row r="105" spans="1:13" s="20" customFormat="1" ht="16.5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8" t="str">
        <f t="shared" si="4"/>
        <v/>
      </c>
    </row>
    <row r="106" spans="1:13" s="20" customFormat="1" ht="16.5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8" t="str">
        <f t="shared" si="4"/>
        <v/>
      </c>
    </row>
    <row r="107" spans="1:13" s="20" customFormat="1" ht="16.5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ref="K107:K134" si="7">IF(G107&gt;0,"X",IF(F107&gt;0,"X",""))</f>
        <v/>
      </c>
    </row>
    <row r="108" spans="1:13" s="20" customFormat="1" ht="16.5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si="7"/>
        <v/>
      </c>
    </row>
    <row r="109" spans="1:13" s="20" customFormat="1" ht="16.5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ref="K135:K166" si="9">IF(G135&gt;0,"X",IF(F135&gt;0,"X",""))</f>
        <v/>
      </c>
    </row>
    <row r="136" spans="1:11" s="20" customFormat="1" ht="16.5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si="9"/>
        <v/>
      </c>
    </row>
    <row r="137" spans="1:11" s="20" customFormat="1" ht="16.5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9"/>
        <v/>
      </c>
    </row>
    <row r="138" spans="1:11" s="20" customFormat="1" ht="16.5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9"/>
        <v/>
      </c>
    </row>
    <row r="139" spans="1:11" s="20" customFormat="1" ht="16.5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9"/>
        <v/>
      </c>
    </row>
    <row r="140" spans="1:11" s="20" customFormat="1" ht="16.5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si="9"/>
        <v/>
      </c>
    </row>
    <row r="141" spans="1:11" s="20" customFormat="1" ht="16.5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ref="K167:K179" si="11">IF(G167&gt;0,"X",IF(F167&gt;0,"X",""))</f>
        <v/>
      </c>
    </row>
    <row r="168" spans="1:11" s="20" customFormat="1" ht="16.5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si="11"/>
        <v/>
      </c>
    </row>
    <row r="169" spans="1:11" s="20" customFormat="1" ht="16.5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11"/>
        <v/>
      </c>
    </row>
    <row r="170" spans="1:11" s="20" customFormat="1" ht="16.5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11"/>
        <v/>
      </c>
    </row>
    <row r="171" spans="1:11" s="20" customFormat="1" ht="16.5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11"/>
        <v/>
      </c>
    </row>
    <row r="172" spans="1:11" s="20" customFormat="1" ht="16.5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si="11"/>
        <v/>
      </c>
    </row>
    <row r="173" spans="1:11" s="20" customFormat="1" ht="16.5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0</v>
      </c>
      <c r="H186" s="35"/>
      <c r="I186" s="36"/>
      <c r="J186" s="50" t="s">
        <v>914</v>
      </c>
      <c r="K186" s="50" t="str">
        <f t="shared" ref="K186:K251" si="12">IF(G186&gt;0,"X",IF(F186&gt;0,"X",""))</f>
        <v/>
      </c>
      <c r="M186" s="338"/>
    </row>
    <row r="187" spans="1:13" s="20" customFormat="1" ht="16.5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  <c r="M187" s="345"/>
    </row>
    <row r="188" spans="1:13" s="20" customFormat="1" ht="16.5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3" s="20" customFormat="1" ht="16.5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3" s="20" customFormat="1" ht="16.5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3" s="20" customFormat="1" ht="16.5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3" s="20" customFormat="1" ht="16.5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3" s="20" customFormat="1" ht="16.5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3" s="20" customFormat="1" ht="16.5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3" s="20" customFormat="1" ht="16.5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3" s="20" customFormat="1" ht="16.5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3" s="20" customFormat="1" ht="16.5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3" s="20" customFormat="1" ht="16.5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3" ht="16.5" customHeight="1" x14ac:dyDescent="0.2">
      <c r="A199" s="277" t="s">
        <v>114</v>
      </c>
      <c r="B199" s="246" t="s">
        <v>1192</v>
      </c>
      <c r="C199" s="59" t="s">
        <v>917</v>
      </c>
      <c r="D199" s="60"/>
      <c r="E199" s="60">
        <f>RESUMO!E199</f>
        <v>914</v>
      </c>
      <c r="F199" s="61">
        <f t="shared" si="13"/>
        <v>0</v>
      </c>
      <c r="G199" s="263"/>
      <c r="H199" s="35"/>
      <c r="I199" s="36"/>
      <c r="J199" s="50"/>
      <c r="K199" s="50" t="str">
        <f t="shared" si="12"/>
        <v/>
      </c>
      <c r="M199" s="338"/>
    </row>
    <row r="200" spans="1:13" ht="16.5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M200" s="338"/>
    </row>
    <row r="201" spans="1:13" ht="16.5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M201" s="338"/>
    </row>
    <row r="202" spans="1:13" s="20" customFormat="1" ht="16.5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3"/>
        <v>0</v>
      </c>
      <c r="G202" s="265"/>
      <c r="H202" s="36"/>
      <c r="I202" s="36"/>
      <c r="J202" s="58"/>
      <c r="K202" s="58" t="str">
        <f t="shared" si="12"/>
        <v/>
      </c>
    </row>
    <row r="203" spans="1:13" s="20" customFormat="1" ht="16.5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3" s="20" customFormat="1" ht="16.5" customHeight="1" x14ac:dyDescent="0.2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3"/>
        <v>0</v>
      </c>
      <c r="G204" s="265"/>
      <c r="H204" s="36"/>
      <c r="I204" s="36"/>
      <c r="J204" s="58"/>
      <c r="K204" s="58" t="str">
        <f t="shared" si="12"/>
        <v/>
      </c>
    </row>
    <row r="205" spans="1:13" s="20" customFormat="1" ht="16.5" customHeight="1" x14ac:dyDescent="0.2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3"/>
        <v>0</v>
      </c>
      <c r="G205" s="265"/>
      <c r="H205" s="36"/>
      <c r="I205" s="36"/>
      <c r="J205" s="58"/>
      <c r="K205" s="58" t="str">
        <f t="shared" si="12"/>
        <v/>
      </c>
    </row>
    <row r="206" spans="1:13" s="20" customFormat="1" ht="16.5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3" s="20" customFormat="1" ht="16.5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3" s="20" customFormat="1" ht="16.5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1" s="20" customFormat="1" ht="16.5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1" s="20" customFormat="1" ht="16.5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1" s="20" customFormat="1" ht="16.5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1" s="20" customFormat="1" ht="16.5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1" s="20" customFormat="1" ht="16.5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1" s="20" customFormat="1" ht="16.5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1" s="20" customFormat="1" ht="16.5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1" s="20" customFormat="1" ht="16.5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1" s="20" customFormat="1" ht="16.5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2"/>
        <v/>
      </c>
    </row>
    <row r="234" spans="1:11" ht="16.5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1" s="20" customFormat="1" ht="16.5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1" s="20" customFormat="1" ht="16.5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1" ht="16.5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</row>
    <row r="238" spans="1:11" s="20" customFormat="1" ht="16.5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1" s="20" customFormat="1" ht="16.5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1" s="20" customFormat="1" ht="16.5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0</v>
      </c>
      <c r="H266" s="35"/>
      <c r="I266" s="54">
        <f>G266</f>
        <v>0</v>
      </c>
      <c r="J266" s="50" t="s">
        <v>911</v>
      </c>
      <c r="K266" s="50" t="str">
        <f t="shared" si="16"/>
        <v/>
      </c>
      <c r="M266" s="338"/>
    </row>
    <row r="267" spans="1:13" ht="16.5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0</v>
      </c>
      <c r="H267" s="35"/>
      <c r="I267" s="36"/>
      <c r="J267" s="50" t="s">
        <v>914</v>
      </c>
      <c r="K267" s="50" t="str">
        <f t="shared" si="16"/>
        <v/>
      </c>
      <c r="M267" s="338"/>
    </row>
    <row r="268" spans="1:13" s="20" customFormat="1" ht="16.5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customHeight="1" x14ac:dyDescent="0.2">
      <c r="A269" s="277" t="s">
        <v>250</v>
      </c>
      <c r="B269" s="246" t="s">
        <v>251</v>
      </c>
      <c r="C269" s="59" t="s">
        <v>937</v>
      </c>
      <c r="D269" s="60"/>
      <c r="E269" s="60">
        <f>RESUMO!E269</f>
        <v>3.2</v>
      </c>
      <c r="F269" s="61">
        <f t="shared" si="17"/>
        <v>0</v>
      </c>
      <c r="G269" s="263"/>
      <c r="H269" s="35"/>
      <c r="I269" s="36"/>
      <c r="J269" s="50"/>
      <c r="K269" s="50" t="str">
        <f t="shared" si="16"/>
        <v/>
      </c>
      <c r="M269" s="338">
        <f>M337+M324*0.25</f>
        <v>0</v>
      </c>
    </row>
    <row r="270" spans="1:13" s="20" customFormat="1" ht="16.5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0</v>
      </c>
      <c r="H291" s="35"/>
      <c r="I291" s="36"/>
      <c r="J291" s="50" t="s">
        <v>914</v>
      </c>
      <c r="K291" s="50" t="str">
        <f t="shared" si="16"/>
        <v/>
      </c>
      <c r="M291" s="338"/>
    </row>
    <row r="292" spans="1:13" s="20" customFormat="1" ht="16.5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customHeight="1" x14ac:dyDescent="0.2">
      <c r="A294" s="279" t="s">
        <v>299</v>
      </c>
      <c r="B294" s="250" t="s">
        <v>300</v>
      </c>
      <c r="C294" s="55" t="s">
        <v>947</v>
      </c>
      <c r="D294" s="60"/>
      <c r="E294" s="60">
        <f>RESUMO!E294</f>
        <v>95</v>
      </c>
      <c r="F294" s="57">
        <f t="shared" si="19"/>
        <v>0</v>
      </c>
      <c r="G294" s="265"/>
      <c r="H294" s="36"/>
      <c r="I294" s="36"/>
      <c r="J294" s="58"/>
      <c r="K294" s="50" t="str">
        <f t="shared" si="16"/>
        <v/>
      </c>
      <c r="M294" s="345">
        <f>M337*0.15</f>
        <v>0</v>
      </c>
    </row>
    <row r="295" spans="1:13" s="20" customFormat="1" ht="16.5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0</v>
      </c>
      <c r="H313" s="35"/>
      <c r="I313" s="54">
        <f>G313</f>
        <v>0</v>
      </c>
      <c r="J313" s="50" t="s">
        <v>911</v>
      </c>
      <c r="K313" s="50" t="str">
        <f t="shared" si="16"/>
        <v/>
      </c>
      <c r="M313" s="338"/>
    </row>
    <row r="314" spans="1:13" s="20" customFormat="1" ht="16.5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0</v>
      </c>
      <c r="H318" s="35"/>
      <c r="I318" s="36"/>
      <c r="J318" s="50" t="s">
        <v>914</v>
      </c>
      <c r="K318" s="50" t="str">
        <f t="shared" si="20"/>
        <v/>
      </c>
      <c r="M318" s="338"/>
    </row>
    <row r="319" spans="1:13" s="20" customFormat="1" ht="16.5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1"/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customHeight="1" x14ac:dyDescent="0.2">
      <c r="A324" s="279" t="s">
        <v>356</v>
      </c>
      <c r="B324" s="250" t="s">
        <v>357</v>
      </c>
      <c r="C324" s="55" t="s">
        <v>889</v>
      </c>
      <c r="D324" s="60"/>
      <c r="E324" s="60">
        <f>RESUMO!E324</f>
        <v>27.84</v>
      </c>
      <c r="F324" s="57">
        <f t="shared" si="21"/>
        <v>0</v>
      </c>
      <c r="G324" s="265"/>
      <c r="H324" s="36"/>
      <c r="I324" s="36"/>
      <c r="J324" s="58"/>
      <c r="K324" s="50" t="str">
        <f t="shared" si="20"/>
        <v/>
      </c>
      <c r="M324" s="345">
        <f>D324</f>
        <v>0</v>
      </c>
    </row>
    <row r="325" spans="1:13" s="20" customFormat="1" ht="16.5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0</v>
      </c>
      <c r="H331" s="35"/>
      <c r="I331" s="54">
        <f>G331</f>
        <v>0</v>
      </c>
      <c r="J331" s="50" t="s">
        <v>911</v>
      </c>
      <c r="K331" s="50" t="str">
        <f t="shared" si="20"/>
        <v/>
      </c>
      <c r="M331" s="338"/>
    </row>
    <row r="332" spans="1:13" s="20" customFormat="1" ht="16.5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0</v>
      </c>
      <c r="H336" s="36"/>
      <c r="I336" s="36"/>
      <c r="J336" s="58" t="s">
        <v>914</v>
      </c>
      <c r="K336" s="50" t="str">
        <f t="shared" si="20"/>
        <v/>
      </c>
      <c r="M336" s="345"/>
    </row>
    <row r="337" spans="1:13" s="20" customFormat="1" ht="16.5" customHeight="1" x14ac:dyDescent="0.2">
      <c r="A337" s="279" t="s">
        <v>379</v>
      </c>
      <c r="B337" s="251" t="s">
        <v>894</v>
      </c>
      <c r="C337" s="55" t="s">
        <v>937</v>
      </c>
      <c r="D337" s="60"/>
      <c r="E337" s="60">
        <f>RESUMO!E337</f>
        <v>1.5</v>
      </c>
      <c r="F337" s="57">
        <f>IF($D337=0,0,ROUND($D337*$E337,2))</f>
        <v>0</v>
      </c>
      <c r="G337" s="266"/>
      <c r="H337" s="36"/>
      <c r="I337" s="36"/>
      <c r="J337" s="58"/>
      <c r="K337" s="50" t="str">
        <f t="shared" si="20"/>
        <v/>
      </c>
      <c r="M337" s="345">
        <f>D337</f>
        <v>0</v>
      </c>
    </row>
    <row r="338" spans="1:13" s="20" customFormat="1" ht="16.5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customHeight="1" thickBot="1" x14ac:dyDescent="0.25">
      <c r="A339" s="305" t="s">
        <v>383</v>
      </c>
      <c r="B339" s="294" t="s">
        <v>384</v>
      </c>
      <c r="C339" s="64" t="s">
        <v>937</v>
      </c>
      <c r="D339" s="313"/>
      <c r="E339" s="313">
        <f>RESUMO!E339</f>
        <v>5.3</v>
      </c>
      <c r="F339" s="198">
        <f>IF($D339=0,0,ROUND($D339*$E339,2))</f>
        <v>0</v>
      </c>
      <c r="G339" s="302"/>
      <c r="H339" s="36"/>
      <c r="I339" s="36"/>
      <c r="J339" s="58"/>
      <c r="K339" s="50" t="str">
        <f t="shared" si="20"/>
        <v/>
      </c>
      <c r="M339" s="345"/>
    </row>
    <row r="340" spans="1:13" ht="16.5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0</v>
      </c>
      <c r="H370" s="36"/>
      <c r="I370" s="36"/>
      <c r="J370" s="58" t="s">
        <v>914</v>
      </c>
      <c r="K370" s="50" t="str">
        <f t="shared" si="20"/>
        <v/>
      </c>
      <c r="M370" s="345"/>
    </row>
    <row r="371" spans="1:13" s="20" customFormat="1" ht="16.5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customHeight="1" x14ac:dyDescent="0.2">
      <c r="A374" s="279" t="s">
        <v>453</v>
      </c>
      <c r="B374" s="250" t="s">
        <v>454</v>
      </c>
      <c r="C374" s="55" t="s">
        <v>887</v>
      </c>
      <c r="D374" s="60"/>
      <c r="E374" s="60">
        <f>RESUMO!E374</f>
        <v>313</v>
      </c>
      <c r="F374" s="57">
        <f t="shared" si="24"/>
        <v>0</v>
      </c>
      <c r="G374" s="265"/>
      <c r="H374" s="36"/>
      <c r="I374" s="36"/>
      <c r="J374" s="58"/>
      <c r="K374" s="50" t="str">
        <f t="shared" si="20"/>
        <v/>
      </c>
      <c r="M374" s="345">
        <f>M337*2.5*0.04</f>
        <v>0</v>
      </c>
    </row>
    <row r="375" spans="1:13" s="20" customFormat="1" ht="16.5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4" si="25">IF(G380&gt;0,"X",IF(F380&gt;0,"X",""))</f>
        <v/>
      </c>
    </row>
    <row r="381" spans="1:13" s="20" customFormat="1" ht="16.5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0</v>
      </c>
      <c r="H394" s="35"/>
      <c r="I394" s="54">
        <f>G394</f>
        <v>0</v>
      </c>
      <c r="J394" s="50" t="s">
        <v>911</v>
      </c>
      <c r="K394" s="50" t="str">
        <f t="shared" si="25"/>
        <v/>
      </c>
    </row>
    <row r="395" spans="1:11" s="20" customFormat="1" ht="16.5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0</v>
      </c>
      <c r="H395" s="36"/>
      <c r="I395" s="36"/>
      <c r="J395" s="58" t="s">
        <v>914</v>
      </c>
      <c r="K395" s="58" t="str">
        <f t="shared" si="25"/>
        <v/>
      </c>
    </row>
    <row r="396" spans="1:11" s="20" customFormat="1" ht="16.5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0</v>
      </c>
    </row>
    <row r="414" spans="1:13" s="20" customFormat="1" ht="16.5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customHeight="1" x14ac:dyDescent="0.2">
      <c r="A418" s="279" t="s">
        <v>529</v>
      </c>
      <c r="B418" s="250" t="s">
        <v>530</v>
      </c>
      <c r="C418" s="55" t="s">
        <v>937</v>
      </c>
      <c r="D418" s="56"/>
      <c r="E418" s="60">
        <f>RESUMO!E418</f>
        <v>1.8</v>
      </c>
      <c r="F418" s="57">
        <f t="shared" si="27"/>
        <v>0</v>
      </c>
      <c r="G418" s="265"/>
      <c r="H418" s="36"/>
      <c r="I418" s="36"/>
      <c r="J418" s="58"/>
      <c r="K418" s="58" t="str">
        <f t="shared" si="25"/>
        <v/>
      </c>
      <c r="M418" s="325">
        <f>M434+M433</f>
        <v>0</v>
      </c>
    </row>
    <row r="419" spans="1:13" s="20" customFormat="1" ht="16.5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0</v>
      </c>
      <c r="H421" s="35"/>
      <c r="I421" s="36"/>
      <c r="J421" s="50" t="s">
        <v>914</v>
      </c>
      <c r="K421" s="50" t="str">
        <f t="shared" si="25"/>
        <v/>
      </c>
    </row>
    <row r="422" spans="1:13" ht="16.5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8">IF($D422=0,0,ROUND($D422*$E422,2))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8"/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customHeight="1" x14ac:dyDescent="0.2">
      <c r="A433" s="279" t="s">
        <v>560</v>
      </c>
      <c r="B433" s="250" t="s">
        <v>1189</v>
      </c>
      <c r="C433" s="55" t="s">
        <v>937</v>
      </c>
      <c r="D433" s="56"/>
      <c r="E433" s="60">
        <f>RESUMO!E433</f>
        <v>51.89</v>
      </c>
      <c r="F433" s="57">
        <f t="shared" si="28"/>
        <v>0</v>
      </c>
      <c r="G433" s="265"/>
      <c r="H433" s="36"/>
      <c r="I433" s="36"/>
      <c r="J433" s="58"/>
      <c r="K433" s="58" t="str">
        <f t="shared" si="25"/>
        <v/>
      </c>
      <c r="M433" s="325">
        <f>D433</f>
        <v>0</v>
      </c>
    </row>
    <row r="434" spans="1:13" s="20" customFormat="1" ht="16.5" customHeight="1" x14ac:dyDescent="0.2">
      <c r="A434" s="279"/>
      <c r="B434" s="250" t="s">
        <v>1190</v>
      </c>
      <c r="C434" s="55" t="s">
        <v>937</v>
      </c>
      <c r="D434" s="56"/>
      <c r="E434" s="60">
        <f>RESUMO!E434</f>
        <v>55.7</v>
      </c>
      <c r="F434" s="57">
        <f t="shared" si="28"/>
        <v>0</v>
      </c>
      <c r="G434" s="265"/>
      <c r="H434" s="36"/>
      <c r="I434" s="36"/>
      <c r="J434" s="58"/>
      <c r="K434" s="58" t="str">
        <f>IF(G434&gt;0,"X",IF(F434&gt;0,"X",""))</f>
        <v/>
      </c>
      <c r="M434" s="325">
        <f>D434</f>
        <v>0</v>
      </c>
    </row>
    <row r="435" spans="1:13" s="20" customFormat="1" ht="16.5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customHeight="1" x14ac:dyDescent="0.2">
      <c r="A439" s="279"/>
      <c r="B439" s="250" t="s">
        <v>1201</v>
      </c>
      <c r="C439" s="55" t="s">
        <v>937</v>
      </c>
      <c r="D439" s="56"/>
      <c r="E439" s="60">
        <f>RESUMO!E439</f>
        <v>129.72999999999999</v>
      </c>
      <c r="F439" s="57">
        <f t="shared" si="28"/>
        <v>0</v>
      </c>
      <c r="G439" s="265"/>
      <c r="H439" s="36"/>
      <c r="I439" s="36"/>
      <c r="J439" s="58"/>
      <c r="K439" s="58" t="str">
        <f t="shared" si="25"/>
        <v/>
      </c>
    </row>
    <row r="440" spans="1:13" s="20" customFormat="1" ht="16.5" customHeight="1" x14ac:dyDescent="0.2">
      <c r="A440" s="279"/>
      <c r="B440" s="250" t="s">
        <v>1202</v>
      </c>
      <c r="C440" s="55" t="s">
        <v>937</v>
      </c>
      <c r="D440" s="56"/>
      <c r="E440" s="60">
        <f>RESUMO!E440</f>
        <v>129.72999999999999</v>
      </c>
      <c r="F440" s="57">
        <f t="shared" si="28"/>
        <v>0</v>
      </c>
      <c r="G440" s="265"/>
      <c r="H440" s="36"/>
      <c r="I440" s="36"/>
      <c r="J440" s="58"/>
      <c r="K440" s="58" t="str">
        <f t="shared" si="25"/>
        <v/>
      </c>
    </row>
    <row r="441" spans="1:13" s="20" customFormat="1" ht="18.75" customHeight="1" x14ac:dyDescent="0.2">
      <c r="A441" s="279" t="s">
        <v>568</v>
      </c>
      <c r="B441" s="344" t="s">
        <v>1200</v>
      </c>
      <c r="C441" s="55" t="s">
        <v>917</v>
      </c>
      <c r="D441" s="60"/>
      <c r="E441" s="60">
        <f>RESUMO!E441</f>
        <v>334</v>
      </c>
      <c r="F441" s="57">
        <f t="shared" si="28"/>
        <v>0</v>
      </c>
      <c r="G441" s="265"/>
      <c r="H441" s="36"/>
      <c r="I441" s="36"/>
      <c r="J441" s="58"/>
      <c r="K441" s="58" t="str">
        <f t="shared" si="25"/>
        <v/>
      </c>
    </row>
    <row r="442" spans="1:13" s="20" customFormat="1" ht="16.5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5"/>
        <v/>
      </c>
    </row>
    <row r="445" spans="1:13" s="20" customFormat="1" ht="16.5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29">IF($D445=0,0,ROUND($D445*$E445,2))</f>
        <v>0</v>
      </c>
      <c r="G445" s="266"/>
      <c r="H445" s="36"/>
      <c r="I445" s="36"/>
      <c r="J445" s="58"/>
      <c r="K445" s="58" t="str">
        <f t="shared" ref="K445:K508" si="30">IF(G445&gt;0,"X",IF(F445&gt;0,"X",""))</f>
        <v/>
      </c>
    </row>
    <row r="446" spans="1:13" s="20" customFormat="1" ht="16.5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29"/>
        <v>0</v>
      </c>
      <c r="G446" s="265"/>
      <c r="H446" s="36"/>
      <c r="I446" s="36"/>
      <c r="J446" s="58"/>
      <c r="K446" s="58" t="str">
        <f t="shared" si="30"/>
        <v/>
      </c>
      <c r="M446" s="20">
        <f>M418*0.05</f>
        <v>0</v>
      </c>
    </row>
    <row r="447" spans="1:13" s="20" customFormat="1" ht="16.5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29"/>
        <v>0</v>
      </c>
      <c r="G447" s="265"/>
      <c r="H447" s="36"/>
      <c r="I447" s="36"/>
      <c r="J447" s="58"/>
      <c r="K447" s="58" t="str">
        <f t="shared" si="30"/>
        <v/>
      </c>
    </row>
    <row r="448" spans="1:13" s="20" customFormat="1" ht="16.5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29"/>
        <v>0</v>
      </c>
      <c r="G448" s="265"/>
      <c r="H448" s="36"/>
      <c r="I448" s="36"/>
      <c r="J448" s="58"/>
      <c r="K448" s="58" t="str">
        <f t="shared" si="30"/>
        <v/>
      </c>
    </row>
    <row r="449" spans="1:11" s="20" customFormat="1" ht="16.5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29"/>
        <v>0</v>
      </c>
      <c r="G449" s="265"/>
      <c r="H449" s="36"/>
      <c r="I449" s="36"/>
      <c r="J449" s="58"/>
      <c r="K449" s="58" t="str">
        <f t="shared" si="30"/>
        <v/>
      </c>
    </row>
    <row r="450" spans="1:11" s="20" customFormat="1" ht="16.5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29"/>
        <v>0</v>
      </c>
      <c r="G450" s="265"/>
      <c r="H450" s="36"/>
      <c r="I450" s="36"/>
      <c r="J450" s="58"/>
      <c r="K450" s="58" t="str">
        <f t="shared" si="30"/>
        <v/>
      </c>
    </row>
    <row r="451" spans="1:11" s="20" customFormat="1" ht="16.5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29"/>
        <v>0</v>
      </c>
      <c r="G451" s="265"/>
      <c r="H451" s="36"/>
      <c r="I451" s="36"/>
      <c r="J451" s="58"/>
      <c r="K451" s="58" t="str">
        <f t="shared" si="30"/>
        <v/>
      </c>
    </row>
    <row r="452" spans="1:11" s="20" customFormat="1" ht="16.5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29"/>
        <v>0</v>
      </c>
      <c r="G452" s="302"/>
      <c r="H452" s="36"/>
      <c r="I452" s="36"/>
      <c r="J452" s="58"/>
      <c r="K452" s="58" t="str">
        <f t="shared" si="30"/>
        <v/>
      </c>
    </row>
    <row r="453" spans="1:11" s="20" customFormat="1" ht="16.5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0</v>
      </c>
      <c r="H453" s="36"/>
      <c r="I453" s="36"/>
      <c r="J453" s="58" t="s">
        <v>914</v>
      </c>
      <c r="K453" s="58" t="str">
        <f t="shared" si="30"/>
        <v/>
      </c>
    </row>
    <row r="454" spans="1:11" s="20" customFormat="1" ht="16.5" customHeight="1" x14ac:dyDescent="0.2">
      <c r="A454" s="279" t="s">
        <v>591</v>
      </c>
      <c r="B454" s="251" t="s">
        <v>592</v>
      </c>
      <c r="C454" s="55" t="s">
        <v>937</v>
      </c>
      <c r="D454" s="60"/>
      <c r="E454" s="60">
        <f>RESUMO!E454</f>
        <v>7.85</v>
      </c>
      <c r="F454" s="57">
        <f>IF($D454=0,0,ROUND($D454*$E454,2))</f>
        <v>0</v>
      </c>
      <c r="G454" s="266"/>
      <c r="H454" s="36"/>
      <c r="I454" s="36"/>
      <c r="J454" s="58"/>
      <c r="K454" s="58" t="str">
        <f t="shared" si="30"/>
        <v/>
      </c>
    </row>
    <row r="455" spans="1:11" s="20" customFormat="1" ht="16.5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0"/>
        <v/>
      </c>
    </row>
    <row r="456" spans="1:11" s="20" customFormat="1" ht="16.5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0"/>
        <v/>
      </c>
    </row>
    <row r="457" spans="1:11" s="20" customFormat="1" ht="16.5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0"/>
        <v/>
      </c>
    </row>
    <row r="458" spans="1:11" s="20" customFormat="1" ht="16.5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0</v>
      </c>
      <c r="H458" s="36"/>
      <c r="I458" s="36"/>
      <c r="J458" s="58" t="s">
        <v>914</v>
      </c>
      <c r="K458" s="58" t="str">
        <f t="shared" si="30"/>
        <v/>
      </c>
    </row>
    <row r="459" spans="1:11" s="20" customFormat="1" ht="16.5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30"/>
        <v/>
      </c>
    </row>
    <row r="460" spans="1:11" s="20" customFormat="1" ht="16.5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30"/>
        <v/>
      </c>
    </row>
    <row r="461" spans="1:11" s="20" customFormat="1" ht="16.5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30"/>
        <v/>
      </c>
    </row>
    <row r="462" spans="1:11" s="20" customFormat="1" ht="16.5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30"/>
        <v/>
      </c>
    </row>
    <row r="463" spans="1:11" s="20" customFormat="1" ht="16.5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30"/>
        <v/>
      </c>
    </row>
    <row r="464" spans="1:11" s="20" customFormat="1" ht="16.5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30"/>
        <v/>
      </c>
    </row>
    <row r="465" spans="1:11" s="20" customFormat="1" ht="16.5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30"/>
        <v/>
      </c>
    </row>
    <row r="466" spans="1:11" s="20" customFormat="1" ht="16.5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30"/>
        <v/>
      </c>
    </row>
    <row r="467" spans="1:11" s="20" customFormat="1" ht="16.5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30"/>
        <v/>
      </c>
    </row>
    <row r="468" spans="1:11" s="20" customFormat="1" ht="16.5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30"/>
        <v/>
      </c>
    </row>
    <row r="469" spans="1:11" s="20" customFormat="1" ht="16.5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30"/>
        <v/>
      </c>
    </row>
    <row r="470" spans="1:11" s="20" customFormat="1" ht="16.5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30"/>
        <v/>
      </c>
    </row>
    <row r="471" spans="1:11" s="20" customFormat="1" ht="16.5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30"/>
        <v/>
      </c>
    </row>
    <row r="472" spans="1:11" s="20" customFormat="1" ht="16.5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30"/>
        <v/>
      </c>
    </row>
    <row r="473" spans="1:11" s="20" customFormat="1" ht="16.5" customHeight="1" x14ac:dyDescent="0.2">
      <c r="A473" s="279" t="s">
        <v>622</v>
      </c>
      <c r="B473" s="250" t="s">
        <v>623</v>
      </c>
      <c r="C473" s="55" t="s">
        <v>889</v>
      </c>
      <c r="D473" s="56"/>
      <c r="E473" s="60">
        <f>RESUMO!E473</f>
        <v>11.8</v>
      </c>
      <c r="F473" s="57">
        <f t="shared" si="31"/>
        <v>0</v>
      </c>
      <c r="G473" s="265"/>
      <c r="H473" s="36"/>
      <c r="I473" s="36"/>
      <c r="J473" s="58"/>
      <c r="K473" s="58" t="str">
        <f t="shared" si="30"/>
        <v/>
      </c>
    </row>
    <row r="474" spans="1:11" s="20" customFormat="1" ht="16.5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30"/>
        <v/>
      </c>
    </row>
    <row r="475" spans="1:11" s="20" customFormat="1" ht="16.5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30"/>
        <v/>
      </c>
    </row>
    <row r="476" spans="1:11" s="20" customFormat="1" ht="16.5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30"/>
        <v/>
      </c>
    </row>
    <row r="477" spans="1:11" s="20" customFormat="1" ht="16.5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30"/>
        <v/>
      </c>
    </row>
    <row r="478" spans="1:11" s="20" customFormat="1" ht="16.5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30"/>
        <v/>
      </c>
    </row>
    <row r="479" spans="1:11" s="20" customFormat="1" ht="16.5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30"/>
        <v/>
      </c>
    </row>
    <row r="480" spans="1:11" s="20" customFormat="1" ht="16.5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30"/>
        <v/>
      </c>
    </row>
    <row r="481" spans="1:11" s="20" customFormat="1" ht="16.5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30"/>
        <v/>
      </c>
    </row>
    <row r="482" spans="1:11" s="20" customFormat="1" ht="16.5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30"/>
        <v/>
      </c>
    </row>
    <row r="483" spans="1:11" s="20" customFormat="1" ht="16.5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30"/>
        <v/>
      </c>
    </row>
    <row r="484" spans="1:11" s="20" customFormat="1" ht="16.5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30"/>
        <v/>
      </c>
    </row>
    <row r="485" spans="1:11" s="20" customFormat="1" ht="16.5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30"/>
        <v/>
      </c>
    </row>
    <row r="486" spans="1:11" s="20" customFormat="1" ht="16.5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30"/>
        <v/>
      </c>
    </row>
    <row r="487" spans="1:11" s="20" customFormat="1" ht="16.5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30"/>
        <v/>
      </c>
    </row>
    <row r="488" spans="1:11" s="20" customFormat="1" ht="16.5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30"/>
        <v/>
      </c>
    </row>
    <row r="489" spans="1:11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0</v>
      </c>
      <c r="H489" s="16"/>
      <c r="I489" s="68">
        <f>G489</f>
        <v>0</v>
      </c>
      <c r="J489" s="58" t="s">
        <v>911</v>
      </c>
      <c r="K489" s="58" t="str">
        <f t="shared" si="30"/>
        <v/>
      </c>
    </row>
    <row r="490" spans="1:11" s="20" customFormat="1" ht="16.5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0"/>
        <v/>
      </c>
    </row>
    <row r="491" spans="1:11" s="20" customFormat="1" ht="16.5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30"/>
        <v/>
      </c>
    </row>
    <row r="492" spans="1:11" s="20" customFormat="1" ht="16.5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30"/>
        <v/>
      </c>
    </row>
    <row r="493" spans="1:11" s="20" customFormat="1" ht="16.5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30"/>
        <v/>
      </c>
    </row>
    <row r="494" spans="1:11" s="20" customFormat="1" ht="16.5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30"/>
        <v/>
      </c>
    </row>
    <row r="495" spans="1:11" s="20" customFormat="1" ht="16.5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30"/>
        <v/>
      </c>
    </row>
    <row r="496" spans="1:11" s="20" customFormat="1" ht="16.5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30"/>
        <v/>
      </c>
    </row>
    <row r="497" spans="1:11" s="20" customFormat="1" ht="16.5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30"/>
        <v/>
      </c>
    </row>
    <row r="498" spans="1:11" s="20" customFormat="1" ht="16.5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30"/>
        <v/>
      </c>
    </row>
    <row r="499" spans="1:11" s="20" customFormat="1" ht="16.5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30"/>
        <v/>
      </c>
    </row>
    <row r="500" spans="1:11" s="20" customFormat="1" ht="16.5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30"/>
        <v/>
      </c>
    </row>
    <row r="501" spans="1:11" s="20" customFormat="1" ht="16.5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30"/>
        <v/>
      </c>
    </row>
    <row r="502" spans="1:11" s="20" customFormat="1" ht="16.5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30"/>
        <v/>
      </c>
    </row>
    <row r="503" spans="1:11" s="20" customFormat="1" ht="16.5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30"/>
        <v/>
      </c>
    </row>
    <row r="504" spans="1:11" s="20" customFormat="1" ht="16.5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30"/>
        <v/>
      </c>
    </row>
    <row r="505" spans="1:11" s="20" customFormat="1" ht="16.5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30"/>
        <v/>
      </c>
    </row>
    <row r="506" spans="1:11" s="20" customFormat="1" ht="16.5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30"/>
        <v/>
      </c>
    </row>
    <row r="507" spans="1:11" s="20" customFormat="1" ht="16.5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30"/>
        <v/>
      </c>
    </row>
    <row r="508" spans="1:11" s="20" customFormat="1" ht="16.5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si="30"/>
        <v/>
      </c>
    </row>
    <row r="509" spans="1:11" s="20" customFormat="1" ht="16.5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ref="K509:K572" si="33">IF(G509&gt;0,"X",IF(F509&gt;0,"X",""))</f>
        <v/>
      </c>
    </row>
    <row r="510" spans="1:11" s="20" customFormat="1" ht="16.5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0</v>
      </c>
      <c r="H515" s="70"/>
      <c r="I515" s="69"/>
      <c r="J515" s="58" t="s">
        <v>914</v>
      </c>
      <c r="K515" s="58" t="str">
        <f t="shared" si="33"/>
        <v/>
      </c>
    </row>
    <row r="516" spans="1:11" s="20" customFormat="1" ht="16.5" customHeight="1" x14ac:dyDescent="0.2">
      <c r="A516" s="282" t="s">
        <v>704</v>
      </c>
      <c r="B516" s="256" t="s">
        <v>705</v>
      </c>
      <c r="C516" s="231" t="s">
        <v>937</v>
      </c>
      <c r="D516" s="60"/>
      <c r="E516" s="60">
        <f>RESUMO!E516</f>
        <v>21.94</v>
      </c>
      <c r="F516" s="232">
        <f t="shared" ref="F516:F530" si="34">IF($D516=0,0,ROUND($D516*$E516,2))</f>
        <v>0</v>
      </c>
      <c r="G516" s="272"/>
      <c r="H516" s="70"/>
      <c r="I516" s="69"/>
      <c r="J516" s="58"/>
      <c r="K516" s="58" t="str">
        <f t="shared" si="33"/>
        <v/>
      </c>
    </row>
    <row r="517" spans="1:11" s="20" customFormat="1" ht="16.5" customHeight="1" x14ac:dyDescent="0.2">
      <c r="A517" s="282" t="s">
        <v>706</v>
      </c>
      <c r="B517" s="283" t="s">
        <v>707</v>
      </c>
      <c r="C517" s="231" t="s">
        <v>937</v>
      </c>
      <c r="D517" s="60"/>
      <c r="E517" s="60">
        <f>RESUMO!E517</f>
        <v>21.94</v>
      </c>
      <c r="F517" s="334">
        <f t="shared" si="34"/>
        <v>0</v>
      </c>
      <c r="G517" s="270"/>
      <c r="H517" s="70"/>
      <c r="I517" s="69"/>
      <c r="J517" s="58"/>
      <c r="K517" s="58" t="str">
        <f t="shared" si="33"/>
        <v/>
      </c>
    </row>
    <row r="518" spans="1:11" s="20" customFormat="1" ht="16.5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si="33"/>
        <v/>
      </c>
    </row>
    <row r="573" spans="1:11" s="20" customFormat="1" ht="16.5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ref="K573:K597" si="37">IF(G573&gt;0,"X",IF(F573&gt;0,"X",""))</f>
        <v/>
      </c>
    </row>
    <row r="574" spans="1:11" s="20" customFormat="1" ht="16.5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0</v>
      </c>
      <c r="H597" s="35"/>
      <c r="I597" s="71">
        <f>SUM(I8:I562)</f>
        <v>0</v>
      </c>
      <c r="J597" s="50" t="s">
        <v>911</v>
      </c>
      <c r="K597" s="50" t="str">
        <f t="shared" si="37"/>
        <v/>
      </c>
    </row>
    <row r="599" spans="1:11" x14ac:dyDescent="0.2">
      <c r="F599" s="72">
        <f>SUM(F10:F595)</f>
        <v>0</v>
      </c>
      <c r="G599" s="72"/>
    </row>
    <row r="600" spans="1:11" x14ac:dyDescent="0.2">
      <c r="G600" s="72"/>
    </row>
  </sheetData>
  <autoFilter ref="A7:K595"/>
  <mergeCells count="1">
    <mergeCell ref="B4:G4"/>
  </mergeCells>
  <phoneticPr fontId="2" type="noConversion"/>
  <pageMargins left="0.39370078740157483" right="0.19685039370078741" top="0.59055118110236227" bottom="0.39370078740157483" header="0.51181102362204722" footer="0.51181102362204722"/>
  <pageSetup paperSize="9" scale="73" orientation="portrait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 filterMode="1"/>
  <dimension ref="A1:M600"/>
  <sheetViews>
    <sheetView showGridLines="0" topLeftCell="A4" zoomScale="75" zoomScaleNormal="75" workbookViewId="0">
      <selection activeCell="D446" sqref="D446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1195</v>
      </c>
      <c r="H2" s="320"/>
      <c r="I2" s="20"/>
      <c r="J2" s="21"/>
      <c r="K2" s="356"/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/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>IF(G9&gt;0,"X",IF(F9&gt;0,"X",""))</f>
        <v/>
      </c>
    </row>
    <row r="10" spans="1:11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>IF(G10&gt;0,"X",IF(F10&gt;0,"X",""))</f>
        <v/>
      </c>
    </row>
    <row r="11" spans="1:11" ht="16.5" hidden="1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/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ref="K12:K43" si="0">IF(G12&gt;0,"X",IF(F12&gt;0,"X",""))</f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hidden="1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0</v>
      </c>
      <c r="H27" s="35"/>
      <c r="I27" s="54">
        <f>G27</f>
        <v>0</v>
      </c>
      <c r="J27" s="50" t="s">
        <v>911</v>
      </c>
      <c r="K27" s="50" t="str">
        <f t="shared" si="0"/>
        <v/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hidden="1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0</v>
      </c>
      <c r="H32" s="35"/>
      <c r="I32" s="36"/>
      <c r="J32" s="50" t="s">
        <v>914</v>
      </c>
      <c r="K32" s="50" t="str">
        <f t="shared" si="0"/>
        <v/>
      </c>
    </row>
    <row r="33" spans="1:13" ht="16.5" hidden="1" customHeight="1" thickBot="1" x14ac:dyDescent="0.25">
      <c r="A33" s="277" t="s">
        <v>965</v>
      </c>
      <c r="B33" s="283" t="s">
        <v>966</v>
      </c>
      <c r="C33" s="59" t="s">
        <v>947</v>
      </c>
      <c r="D33" s="60"/>
      <c r="E33" s="60">
        <f>RESUMO!E33</f>
        <v>6.5</v>
      </c>
      <c r="F33" s="212">
        <f t="shared" ref="F33:F70" si="1">IF($D33=0,0,ROUND($D33*$E33,2))</f>
        <v>0</v>
      </c>
      <c r="G33" s="264"/>
      <c r="H33" s="35"/>
      <c r="I33" s="36"/>
      <c r="J33" s="50"/>
      <c r="K33" s="50" t="str">
        <f t="shared" si="0"/>
        <v/>
      </c>
      <c r="M33" s="338">
        <f>M269*0.2</f>
        <v>0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si="0"/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0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0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0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0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0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si="0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0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0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0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ref="K44:K75" si="2">IF(G44&gt;0,"X",IF(F44&gt;0,"X",""))</f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si="2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2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2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2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ref="K76:K107" si="4">IF(G76&gt;0,"X",IF(F76&gt;0,"X",""))</f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4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4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8" t="str">
        <f t="shared" si="4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8" t="str">
        <f t="shared" si="4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0" t="str">
        <f t="shared" si="4"/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0</v>
      </c>
      <c r="H82" s="35"/>
      <c r="I82" s="54">
        <f>G82</f>
        <v>0</v>
      </c>
      <c r="J82" s="50" t="s">
        <v>911</v>
      </c>
      <c r="K82" s="50" t="str">
        <f t="shared" si="4"/>
        <v/>
      </c>
      <c r="M82" s="338"/>
    </row>
    <row r="83" spans="1:13" ht="16.5" hidden="1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0</v>
      </c>
      <c r="H83" s="35"/>
      <c r="I83" s="36"/>
      <c r="J83" s="50" t="s">
        <v>914</v>
      </c>
      <c r="K83" s="50" t="str">
        <f t="shared" si="4"/>
        <v/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hidden="1" customHeight="1" x14ac:dyDescent="0.2">
      <c r="A90" s="277" t="s">
        <v>1078</v>
      </c>
      <c r="B90" s="246" t="s">
        <v>1079</v>
      </c>
      <c r="C90" s="59" t="s">
        <v>947</v>
      </c>
      <c r="D90" s="60"/>
      <c r="E90" s="60">
        <f>RESUMO!E90</f>
        <v>7.5</v>
      </c>
      <c r="F90" s="61">
        <f t="shared" si="5"/>
        <v>0</v>
      </c>
      <c r="G90" s="263"/>
      <c r="H90" s="35"/>
      <c r="I90" s="36"/>
      <c r="J90" s="50"/>
      <c r="K90" s="50" t="str">
        <f t="shared" si="4"/>
        <v/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hidden="1" customHeight="1" x14ac:dyDescent="0.2">
      <c r="A95" s="277" t="s">
        <v>1086</v>
      </c>
      <c r="B95" s="246" t="s">
        <v>1087</v>
      </c>
      <c r="C95" s="59" t="s">
        <v>947</v>
      </c>
      <c r="D95" s="60"/>
      <c r="E95" s="60">
        <f>RESUMO!E95</f>
        <v>13</v>
      </c>
      <c r="F95" s="61">
        <f t="shared" si="5"/>
        <v>0</v>
      </c>
      <c r="G95" s="263"/>
      <c r="H95" s="35"/>
      <c r="I95" s="36"/>
      <c r="J95" s="50"/>
      <c r="K95" s="50" t="str">
        <f t="shared" si="4"/>
        <v/>
      </c>
      <c r="M95" s="338"/>
    </row>
    <row r="96" spans="1:13" ht="16.5" hidden="1" customHeight="1" x14ac:dyDescent="0.2">
      <c r="A96" s="277" t="s">
        <v>1088</v>
      </c>
      <c r="B96" s="246" t="s">
        <v>1089</v>
      </c>
      <c r="C96" s="59" t="s">
        <v>947</v>
      </c>
      <c r="D96" s="60"/>
      <c r="E96" s="60">
        <f>RESUMO!E96</f>
        <v>21.89</v>
      </c>
      <c r="F96" s="61">
        <f t="shared" si="5"/>
        <v>0</v>
      </c>
      <c r="G96" s="263"/>
      <c r="H96" s="35"/>
      <c r="I96" s="36"/>
      <c r="J96" s="50"/>
      <c r="K96" s="50" t="str">
        <f t="shared" si="4"/>
        <v/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0</v>
      </c>
      <c r="H101" s="35"/>
      <c r="I101" s="36"/>
      <c r="J101" s="50" t="s">
        <v>914</v>
      </c>
      <c r="K101" s="58" t="str">
        <f t="shared" si="4"/>
        <v/>
      </c>
      <c r="M101" s="338"/>
    </row>
    <row r="102" spans="1:13" ht="16.5" hidden="1" customHeight="1" x14ac:dyDescent="0.2">
      <c r="A102" s="277" t="s">
        <v>1099</v>
      </c>
      <c r="B102" s="283" t="s">
        <v>552</v>
      </c>
      <c r="C102" s="59" t="s">
        <v>889</v>
      </c>
      <c r="D102" s="60"/>
      <c r="E102" s="60">
        <f>RESUMO!E102</f>
        <v>60.1</v>
      </c>
      <c r="F102" s="212">
        <f t="shared" ref="F102:F133" si="6">IF($D102=0,0,ROUND($D102*$E102,2))</f>
        <v>0</v>
      </c>
      <c r="G102" s="264"/>
      <c r="H102" s="35"/>
      <c r="I102" s="36"/>
      <c r="J102" s="50"/>
      <c r="K102" s="58" t="str">
        <f t="shared" si="4"/>
        <v/>
      </c>
      <c r="M102" s="338"/>
    </row>
    <row r="103" spans="1:13" ht="16.5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6"/>
        <v>0</v>
      </c>
      <c r="G103" s="263"/>
      <c r="H103" s="35"/>
      <c r="I103" s="36"/>
      <c r="J103" s="50"/>
      <c r="K103" s="58" t="str">
        <f t="shared" si="4"/>
        <v/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/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8" t="str">
        <f t="shared" si="4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8" t="str">
        <f t="shared" si="4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8" t="str">
        <f t="shared" si="4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si="4"/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ref="K108:K139" si="7">IF(G108&gt;0,"X",IF(F108&gt;0,"X",""))</f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si="7"/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si="7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7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7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7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ref="K140:K171" si="9">IF(G140&gt;0,"X",IF(F140&gt;0,"X",""))</f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si="9"/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si="9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9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9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9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ref="K172:K179" si="11">IF(G172&gt;0,"X",IF(F172&gt;0,"X",""))</f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0</v>
      </c>
      <c r="H186" s="35"/>
      <c r="I186" s="36"/>
      <c r="J186" s="50" t="s">
        <v>914</v>
      </c>
      <c r="K186" s="50" t="str">
        <f t="shared" ref="K186:K251" si="12">IF(G186&gt;0,"X",IF(F186&gt;0,"X",""))</f>
        <v/>
      </c>
      <c r="M186" s="338"/>
    </row>
    <row r="187" spans="1:13" s="20" customFormat="1" ht="16.5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3" ht="16.5" hidden="1" customHeight="1" x14ac:dyDescent="0.2">
      <c r="A199" s="277" t="s">
        <v>114</v>
      </c>
      <c r="B199" s="246" t="s">
        <v>1192</v>
      </c>
      <c r="C199" s="59" t="s">
        <v>917</v>
      </c>
      <c r="D199" s="60"/>
      <c r="E199" s="60">
        <f>RESUMO!E199</f>
        <v>914</v>
      </c>
      <c r="F199" s="61">
        <f t="shared" si="13"/>
        <v>0</v>
      </c>
      <c r="G199" s="263"/>
      <c r="H199" s="35"/>
      <c r="I199" s="36"/>
      <c r="J199" s="50"/>
      <c r="K199" s="50" t="str">
        <f t="shared" si="12"/>
        <v/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M200" s="338"/>
    </row>
    <row r="201" spans="1:13" ht="16.5" hidden="1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M201" s="338"/>
    </row>
    <row r="202" spans="1:13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3"/>
        <v>0</v>
      </c>
      <c r="G202" s="265"/>
      <c r="H202" s="36"/>
      <c r="I202" s="36"/>
      <c r="J202" s="58"/>
      <c r="K202" s="58" t="str">
        <f t="shared" si="12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3" s="20" customFormat="1" ht="16.5" hidden="1" customHeight="1" thickBot="1" x14ac:dyDescent="0.25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3"/>
        <v>0</v>
      </c>
      <c r="G204" s="265"/>
      <c r="H204" s="36"/>
      <c r="I204" s="36"/>
      <c r="J204" s="58"/>
      <c r="K204" s="58" t="str">
        <f t="shared" si="12"/>
        <v/>
      </c>
    </row>
    <row r="205" spans="1:13" s="20" customFormat="1" ht="16.5" hidden="1" customHeight="1" x14ac:dyDescent="0.2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3"/>
        <v>0</v>
      </c>
      <c r="G205" s="265"/>
      <c r="H205" s="36"/>
      <c r="I205" s="36"/>
      <c r="J205" s="58"/>
      <c r="K205" s="58" t="str">
        <f t="shared" si="12"/>
        <v/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2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hidden="1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0</v>
      </c>
      <c r="H266" s="35"/>
      <c r="I266" s="54">
        <f>G266</f>
        <v>0</v>
      </c>
      <c r="J266" s="50" t="s">
        <v>911</v>
      </c>
      <c r="K266" s="50" t="str">
        <f t="shared" si="16"/>
        <v/>
      </c>
      <c r="M266" s="338"/>
    </row>
    <row r="267" spans="1:13" ht="16.5" hidden="1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0</v>
      </c>
      <c r="H267" s="35"/>
      <c r="I267" s="36"/>
      <c r="J267" s="50" t="s">
        <v>914</v>
      </c>
      <c r="K267" s="50" t="str">
        <f t="shared" si="16"/>
        <v/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hidden="1" customHeight="1" x14ac:dyDescent="0.2">
      <c r="A269" s="277" t="s">
        <v>250</v>
      </c>
      <c r="B269" s="246" t="s">
        <v>251</v>
      </c>
      <c r="C269" s="59" t="s">
        <v>937</v>
      </c>
      <c r="D269" s="60"/>
      <c r="E269" s="60">
        <f>RESUMO!E269</f>
        <v>3.2</v>
      </c>
      <c r="F269" s="61">
        <f t="shared" si="17"/>
        <v>0</v>
      </c>
      <c r="G269" s="263"/>
      <c r="H269" s="35"/>
      <c r="I269" s="36"/>
      <c r="J269" s="50"/>
      <c r="K269" s="50" t="str">
        <f t="shared" si="16"/>
        <v/>
      </c>
      <c r="M269" s="338">
        <f>M337+M324*0.25</f>
        <v>0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hidden="1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0</v>
      </c>
      <c r="H291" s="35"/>
      <c r="I291" s="36"/>
      <c r="J291" s="50" t="s">
        <v>914</v>
      </c>
      <c r="K291" s="50" t="str">
        <f t="shared" si="16"/>
        <v/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hidden="1" customHeight="1" thickBot="1" x14ac:dyDescent="0.25">
      <c r="A294" s="279" t="s">
        <v>299</v>
      </c>
      <c r="B294" s="250" t="s">
        <v>300</v>
      </c>
      <c r="C294" s="55" t="s">
        <v>947</v>
      </c>
      <c r="D294" s="60"/>
      <c r="E294" s="60">
        <f>RESUMO!E294</f>
        <v>95</v>
      </c>
      <c r="F294" s="57">
        <f t="shared" si="19"/>
        <v>0</v>
      </c>
      <c r="G294" s="265"/>
      <c r="H294" s="36"/>
      <c r="I294" s="36"/>
      <c r="J294" s="58"/>
      <c r="K294" s="50" t="str">
        <f t="shared" si="16"/>
        <v/>
      </c>
      <c r="M294" s="345">
        <f>M337*0.15</f>
        <v>0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hidden="1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0</v>
      </c>
      <c r="H313" s="35"/>
      <c r="I313" s="54">
        <f>G313</f>
        <v>0</v>
      </c>
      <c r="J313" s="50" t="s">
        <v>911</v>
      </c>
      <c r="K313" s="50" t="str">
        <f t="shared" si="16"/>
        <v/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hidden="1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0</v>
      </c>
      <c r="H318" s="35"/>
      <c r="I318" s="36"/>
      <c r="J318" s="50" t="s">
        <v>914</v>
      </c>
      <c r="K318" s="50" t="str">
        <f t="shared" si="20"/>
        <v/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1"/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hidden="1" customHeight="1" thickBot="1" x14ac:dyDescent="0.25">
      <c r="A324" s="279" t="s">
        <v>356</v>
      </c>
      <c r="B324" s="250" t="s">
        <v>357</v>
      </c>
      <c r="C324" s="55" t="s">
        <v>889</v>
      </c>
      <c r="D324" s="60"/>
      <c r="E324" s="60">
        <f>RESUMO!E324</f>
        <v>27.84</v>
      </c>
      <c r="F324" s="57">
        <f t="shared" si="21"/>
        <v>0</v>
      </c>
      <c r="G324" s="265"/>
      <c r="H324" s="36"/>
      <c r="I324" s="36"/>
      <c r="J324" s="58"/>
      <c r="K324" s="50" t="str">
        <f t="shared" si="20"/>
        <v/>
      </c>
      <c r="M324" s="345">
        <f>D324</f>
        <v>0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hidden="1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0</v>
      </c>
      <c r="H331" s="35"/>
      <c r="I331" s="54">
        <f>G331</f>
        <v>0</v>
      </c>
      <c r="J331" s="50" t="s">
        <v>911</v>
      </c>
      <c r="K331" s="50" t="str">
        <f t="shared" si="20"/>
        <v/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hidden="1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0</v>
      </c>
      <c r="H336" s="36"/>
      <c r="I336" s="36"/>
      <c r="J336" s="58" t="s">
        <v>914</v>
      </c>
      <c r="K336" s="50" t="str">
        <f t="shared" si="20"/>
        <v/>
      </c>
      <c r="M336" s="345"/>
    </row>
    <row r="337" spans="1:13" s="20" customFormat="1" ht="16.5" hidden="1" customHeight="1" x14ac:dyDescent="0.2">
      <c r="A337" s="279" t="s">
        <v>379</v>
      </c>
      <c r="B337" s="251" t="s">
        <v>894</v>
      </c>
      <c r="C337" s="55" t="s">
        <v>937</v>
      </c>
      <c r="D337" s="60"/>
      <c r="E337" s="60">
        <f>RESUMO!E337</f>
        <v>1.5</v>
      </c>
      <c r="F337" s="57">
        <f>IF($D337=0,0,ROUND($D337*$E337,2))</f>
        <v>0</v>
      </c>
      <c r="G337" s="266"/>
      <c r="H337" s="36"/>
      <c r="I337" s="36"/>
      <c r="J337" s="58"/>
      <c r="K337" s="50" t="str">
        <f t="shared" si="20"/>
        <v/>
      </c>
      <c r="M337" s="345">
        <f>D337</f>
        <v>0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hidden="1" customHeight="1" thickBot="1" x14ac:dyDescent="0.25">
      <c r="A339" s="305" t="s">
        <v>383</v>
      </c>
      <c r="B339" s="294" t="s">
        <v>384</v>
      </c>
      <c r="C339" s="64" t="s">
        <v>937</v>
      </c>
      <c r="D339" s="342"/>
      <c r="E339" s="313">
        <f>RESUMO!E339</f>
        <v>5.3</v>
      </c>
      <c r="F339" s="198">
        <f>IF($D339=0,0,ROUND($D339*$E339,2))</f>
        <v>0</v>
      </c>
      <c r="G339" s="302"/>
      <c r="H339" s="36"/>
      <c r="I339" s="36"/>
      <c r="J339" s="58"/>
      <c r="K339" s="50" t="str">
        <f t="shared" si="20"/>
        <v/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hidden="1" customHeight="1" x14ac:dyDescent="0.2">
      <c r="A370" s="280" t="s">
        <v>445</v>
      </c>
      <c r="B370" s="252" t="s">
        <v>446</v>
      </c>
      <c r="C370" s="205"/>
      <c r="D370" s="343"/>
      <c r="E370" s="206"/>
      <c r="F370" s="207"/>
      <c r="G370" s="268">
        <f>SUM(F371:F383)</f>
        <v>0</v>
      </c>
      <c r="H370" s="36"/>
      <c r="I370" s="36"/>
      <c r="J370" s="58" t="s">
        <v>914</v>
      </c>
      <c r="K370" s="50" t="str">
        <f t="shared" si="20"/>
        <v/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hidden="1" customHeight="1" thickBot="1" x14ac:dyDescent="0.25">
      <c r="A374" s="279" t="s">
        <v>453</v>
      </c>
      <c r="B374" s="250" t="s">
        <v>454</v>
      </c>
      <c r="C374" s="55" t="s">
        <v>887</v>
      </c>
      <c r="D374" s="60"/>
      <c r="E374" s="60">
        <f>RESUMO!E374</f>
        <v>313</v>
      </c>
      <c r="F374" s="57">
        <f t="shared" si="24"/>
        <v>0</v>
      </c>
      <c r="G374" s="265"/>
      <c r="H374" s="36"/>
      <c r="I374" s="36"/>
      <c r="J374" s="58"/>
      <c r="K374" s="50" t="str">
        <f t="shared" si="20"/>
        <v/>
      </c>
      <c r="M374" s="345">
        <f>M337*2.5*0.04</f>
        <v>0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3" si="25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hidden="1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0</v>
      </c>
      <c r="H394" s="35"/>
      <c r="I394" s="54">
        <f>G394</f>
        <v>0</v>
      </c>
      <c r="J394" s="50" t="s">
        <v>911</v>
      </c>
      <c r="K394" s="50" t="str">
        <f t="shared" si="25"/>
        <v/>
      </c>
    </row>
    <row r="395" spans="1:11" s="20" customFormat="1" ht="16.5" hidden="1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0</v>
      </c>
      <c r="H395" s="36"/>
      <c r="I395" s="36"/>
      <c r="J395" s="58" t="s">
        <v>914</v>
      </c>
      <c r="K395" s="58" t="str">
        <f t="shared" si="25"/>
        <v/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0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hidden="1" customHeight="1" x14ac:dyDescent="0.2">
      <c r="A418" s="279" t="s">
        <v>529</v>
      </c>
      <c r="B418" s="250" t="s">
        <v>530</v>
      </c>
      <c r="C418" s="55" t="s">
        <v>937</v>
      </c>
      <c r="D418" s="56"/>
      <c r="E418" s="60">
        <f>RESUMO!E418</f>
        <v>1.8</v>
      </c>
      <c r="F418" s="57">
        <f t="shared" si="27"/>
        <v>0</v>
      </c>
      <c r="G418" s="265"/>
      <c r="H418" s="36"/>
      <c r="I418" s="36"/>
      <c r="J418" s="58"/>
      <c r="K418" s="58" t="str">
        <f t="shared" si="25"/>
        <v/>
      </c>
      <c r="M418" s="325">
        <f>M434+M433</f>
        <v>0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hidden="1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0</v>
      </c>
      <c r="H421" s="35"/>
      <c r="I421" s="36"/>
      <c r="J421" s="50" t="s">
        <v>914</v>
      </c>
      <c r="K421" s="50" t="str">
        <f t="shared" si="25"/>
        <v/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8">IF($D422=0,0,ROUND($D422*$E422,2))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8"/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hidden="1" customHeight="1" x14ac:dyDescent="0.2">
      <c r="A433" s="279" t="s">
        <v>560</v>
      </c>
      <c r="B433" s="250" t="s">
        <v>1189</v>
      </c>
      <c r="C433" s="55" t="s">
        <v>937</v>
      </c>
      <c r="D433" s="56"/>
      <c r="E433" s="60">
        <f>RESUMO!E433</f>
        <v>51.89</v>
      </c>
      <c r="F433" s="57">
        <f t="shared" si="28"/>
        <v>0</v>
      </c>
      <c r="G433" s="265"/>
      <c r="H433" s="36"/>
      <c r="I433" s="36"/>
      <c r="J433" s="58"/>
      <c r="K433" s="58" t="str">
        <f t="shared" si="25"/>
        <v/>
      </c>
      <c r="M433" s="325">
        <f>D433</f>
        <v>0</v>
      </c>
    </row>
    <row r="434" spans="1:13" s="20" customFormat="1" ht="16.5" hidden="1" customHeight="1" x14ac:dyDescent="0.2">
      <c r="A434" s="279"/>
      <c r="B434" s="250" t="s">
        <v>1190</v>
      </c>
      <c r="C434" s="55" t="s">
        <v>937</v>
      </c>
      <c r="D434" s="56"/>
      <c r="E434" s="60">
        <f>RESUMO!E434</f>
        <v>55.7</v>
      </c>
      <c r="F434" s="57">
        <f t="shared" si="28"/>
        <v>0</v>
      </c>
      <c r="G434" s="265"/>
      <c r="H434" s="36"/>
      <c r="I434" s="36"/>
      <c r="J434" s="58"/>
      <c r="K434" s="58" t="str">
        <f t="shared" si="25"/>
        <v/>
      </c>
      <c r="M434" s="325">
        <f>D434</f>
        <v>0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hidden="1" customHeight="1" x14ac:dyDescent="0.2">
      <c r="A439" s="279"/>
      <c r="B439" s="250" t="s">
        <v>1201</v>
      </c>
      <c r="C439" s="55" t="s">
        <v>937</v>
      </c>
      <c r="D439" s="56"/>
      <c r="E439" s="60">
        <f>RESUMO!E439</f>
        <v>129.72999999999999</v>
      </c>
      <c r="F439" s="57">
        <f t="shared" si="28"/>
        <v>0</v>
      </c>
      <c r="G439" s="265"/>
      <c r="H439" s="36"/>
      <c r="I439" s="36"/>
      <c r="J439" s="58"/>
      <c r="K439" s="58" t="str">
        <f t="shared" si="25"/>
        <v/>
      </c>
    </row>
    <row r="440" spans="1:13" s="20" customFormat="1" ht="16.5" hidden="1" customHeight="1" x14ac:dyDescent="0.2">
      <c r="A440" s="279"/>
      <c r="B440" s="250" t="s">
        <v>1202</v>
      </c>
      <c r="C440" s="55" t="s">
        <v>937</v>
      </c>
      <c r="D440" s="56"/>
      <c r="E440" s="60">
        <f>RESUMO!E440</f>
        <v>129.72999999999999</v>
      </c>
      <c r="F440" s="57">
        <f t="shared" si="28"/>
        <v>0</v>
      </c>
      <c r="G440" s="265"/>
      <c r="H440" s="36"/>
      <c r="I440" s="36"/>
      <c r="J440" s="58"/>
      <c r="K440" s="58" t="str">
        <f t="shared" si="25"/>
        <v/>
      </c>
    </row>
    <row r="441" spans="1:13" s="20" customFormat="1" ht="18.75" customHeight="1" thickBot="1" x14ac:dyDescent="0.25">
      <c r="A441" s="279" t="s">
        <v>568</v>
      </c>
      <c r="B441" s="344" t="s">
        <v>1200</v>
      </c>
      <c r="C441" s="55" t="s">
        <v>917</v>
      </c>
      <c r="D441" s="60"/>
      <c r="E441" s="60">
        <f>RESUMO!E441</f>
        <v>334</v>
      </c>
      <c r="F441" s="57">
        <f t="shared" si="28"/>
        <v>0</v>
      </c>
      <c r="G441" s="265"/>
      <c r="H441" s="36"/>
      <c r="I441" s="36"/>
      <c r="J441" s="58"/>
      <c r="K441" s="58" t="str">
        <f t="shared" si="25"/>
        <v/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hidden="1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ref="K444:K507" si="29">IF(G444&gt;0,"X",IF(F444&gt;0,"X",""))</f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30">IF($D445=0,0,ROUND($D445*$E445,2))</f>
        <v>0</v>
      </c>
      <c r="G445" s="266"/>
      <c r="H445" s="36"/>
      <c r="I445" s="36"/>
      <c r="J445" s="58"/>
      <c r="K445" s="58" t="str">
        <f t="shared" si="29"/>
        <v/>
      </c>
    </row>
    <row r="446" spans="1:13" s="20" customFormat="1" ht="16.5" hidden="1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30"/>
        <v>0</v>
      </c>
      <c r="G446" s="265"/>
      <c r="H446" s="36"/>
      <c r="I446" s="36"/>
      <c r="J446" s="58"/>
      <c r="K446" s="58" t="str">
        <f t="shared" si="29"/>
        <v/>
      </c>
      <c r="M446" s="20">
        <f>M418*0.05</f>
        <v>0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30"/>
        <v>0</v>
      </c>
      <c r="G447" s="265"/>
      <c r="H447" s="36"/>
      <c r="I447" s="36"/>
      <c r="J447" s="58"/>
      <c r="K447" s="58" t="str">
        <f t="shared" si="29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30"/>
        <v>0</v>
      </c>
      <c r="G448" s="265"/>
      <c r="H448" s="36"/>
      <c r="I448" s="36"/>
      <c r="J448" s="58"/>
      <c r="K448" s="58" t="str">
        <f t="shared" si="29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30"/>
        <v>0</v>
      </c>
      <c r="G449" s="265"/>
      <c r="H449" s="36"/>
      <c r="I449" s="36"/>
      <c r="J449" s="58"/>
      <c r="K449" s="58" t="str">
        <f t="shared" si="29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30"/>
        <v>0</v>
      </c>
      <c r="G450" s="265"/>
      <c r="H450" s="36"/>
      <c r="I450" s="36"/>
      <c r="J450" s="58"/>
      <c r="K450" s="58" t="str">
        <f t="shared" si="29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30"/>
        <v>0</v>
      </c>
      <c r="G451" s="265"/>
      <c r="H451" s="36"/>
      <c r="I451" s="36"/>
      <c r="J451" s="58"/>
      <c r="K451" s="58" t="str">
        <f t="shared" si="29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30"/>
        <v>0</v>
      </c>
      <c r="G452" s="302"/>
      <c r="H452" s="36"/>
      <c r="I452" s="36"/>
      <c r="J452" s="58"/>
      <c r="K452" s="58" t="str">
        <f t="shared" si="29"/>
        <v/>
      </c>
    </row>
    <row r="453" spans="1:11" s="20" customFormat="1" ht="16.5" hidden="1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0</v>
      </c>
      <c r="H453" s="36"/>
      <c r="I453" s="36"/>
      <c r="J453" s="58" t="s">
        <v>914</v>
      </c>
      <c r="K453" s="58" t="str">
        <f t="shared" si="29"/>
        <v/>
      </c>
    </row>
    <row r="454" spans="1:11" s="20" customFormat="1" ht="16.5" hidden="1" customHeight="1" thickBot="1" x14ac:dyDescent="0.25">
      <c r="A454" s="279" t="s">
        <v>591</v>
      </c>
      <c r="B454" s="251" t="s">
        <v>592</v>
      </c>
      <c r="C454" s="55" t="s">
        <v>937</v>
      </c>
      <c r="D454" s="60"/>
      <c r="E454" s="60">
        <f>RESUMO!E454</f>
        <v>7.85</v>
      </c>
      <c r="F454" s="57">
        <f>IF($D454=0,0,ROUND($D454*$E454,2))</f>
        <v>0</v>
      </c>
      <c r="G454" s="266"/>
      <c r="H454" s="36"/>
      <c r="I454" s="36"/>
      <c r="J454" s="58"/>
      <c r="K454" s="58" t="str">
        <f t="shared" si="29"/>
        <v/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29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29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29"/>
        <v/>
      </c>
    </row>
    <row r="458" spans="1:11" s="20" customFormat="1" ht="16.5" hidden="1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0</v>
      </c>
      <c r="H458" s="36"/>
      <c r="I458" s="36"/>
      <c r="J458" s="58" t="s">
        <v>914</v>
      </c>
      <c r="K458" s="58" t="str">
        <f t="shared" si="29"/>
        <v/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29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29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29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29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29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29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29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29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29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29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29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29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29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29"/>
        <v/>
      </c>
    </row>
    <row r="473" spans="1:11" s="20" customFormat="1" ht="16.5" hidden="1" customHeight="1" x14ac:dyDescent="0.2">
      <c r="A473" s="279" t="s">
        <v>622</v>
      </c>
      <c r="B473" s="250" t="s">
        <v>623</v>
      </c>
      <c r="C473" s="55" t="s">
        <v>889</v>
      </c>
      <c r="D473" s="56"/>
      <c r="E473" s="60">
        <f>RESUMO!E473</f>
        <v>11.8</v>
      </c>
      <c r="F473" s="57">
        <f t="shared" si="31"/>
        <v>0</v>
      </c>
      <c r="G473" s="265"/>
      <c r="H473" s="36"/>
      <c r="I473" s="36"/>
      <c r="J473" s="58"/>
      <c r="K473" s="58" t="str">
        <f t="shared" si="29"/>
        <v/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29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29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29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29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29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29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29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29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29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29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29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29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29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29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29"/>
        <v/>
      </c>
    </row>
    <row r="489" spans="1:11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0</v>
      </c>
      <c r="H489" s="16"/>
      <c r="I489" s="68">
        <f>G489</f>
        <v>0</v>
      </c>
      <c r="J489" s="58" t="s">
        <v>911</v>
      </c>
      <c r="K489" s="58" t="str">
        <f t="shared" si="29"/>
        <v/>
      </c>
    </row>
    <row r="490" spans="1:11" s="20" customFormat="1" ht="16.5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29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29"/>
        <v/>
      </c>
    </row>
    <row r="492" spans="1:11" s="20" customFormat="1" ht="16.5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29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29"/>
        <v/>
      </c>
    </row>
    <row r="494" spans="1:11" s="20" customFormat="1" ht="16.5" customHeight="1" thickBot="1" x14ac:dyDescent="0.25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29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29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29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29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29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29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29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29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29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29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29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29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29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29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ref="K508:K571" si="33">IF(G508&gt;0,"X",IF(F508&gt;0,"X",""))</f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si="33"/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hidden="1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0</v>
      </c>
      <c r="H515" s="70"/>
      <c r="I515" s="69"/>
      <c r="J515" s="58" t="s">
        <v>914</v>
      </c>
      <c r="K515" s="58" t="str">
        <f t="shared" si="33"/>
        <v/>
      </c>
    </row>
    <row r="516" spans="1:11" s="20" customFormat="1" ht="16.5" hidden="1" customHeight="1" x14ac:dyDescent="0.2">
      <c r="A516" s="282" t="s">
        <v>704</v>
      </c>
      <c r="B516" s="256" t="s">
        <v>705</v>
      </c>
      <c r="C516" s="231" t="s">
        <v>937</v>
      </c>
      <c r="D516" s="60"/>
      <c r="E516" s="60">
        <f>RESUMO!E516</f>
        <v>21.94</v>
      </c>
      <c r="F516" s="232">
        <f t="shared" ref="F516:F530" si="34">IF($D516=0,0,ROUND($D516*$E516,2))</f>
        <v>0</v>
      </c>
      <c r="G516" s="272"/>
      <c r="H516" s="70"/>
      <c r="I516" s="69"/>
      <c r="J516" s="58"/>
      <c r="K516" s="58" t="str">
        <f t="shared" si="33"/>
        <v/>
      </c>
    </row>
    <row r="517" spans="1:11" s="20" customFormat="1" ht="16.5" hidden="1" customHeight="1" thickBot="1" x14ac:dyDescent="0.25">
      <c r="A517" s="282" t="s">
        <v>706</v>
      </c>
      <c r="B517" s="283" t="s">
        <v>707</v>
      </c>
      <c r="C517" s="231" t="s">
        <v>937</v>
      </c>
      <c r="D517" s="60"/>
      <c r="E517" s="60">
        <f>RESUMO!E517</f>
        <v>21.94</v>
      </c>
      <c r="F517" s="334">
        <f t="shared" si="34"/>
        <v>0</v>
      </c>
      <c r="G517" s="270"/>
      <c r="H517" s="70"/>
      <c r="I517" s="69"/>
      <c r="J517" s="58"/>
      <c r="K517" s="58" t="str">
        <f t="shared" si="33"/>
        <v/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ref="K572:K597" si="37">IF(G572&gt;0,"X",IF(F572&gt;0,"X",""))</f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si="37"/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0</v>
      </c>
      <c r="H597" s="35"/>
      <c r="I597" s="71">
        <f>SUM(I8:I562)</f>
        <v>0</v>
      </c>
      <c r="J597" s="50" t="s">
        <v>911</v>
      </c>
      <c r="K597" s="50" t="str">
        <f t="shared" si="37"/>
        <v/>
      </c>
    </row>
    <row r="599" spans="1:11" x14ac:dyDescent="0.2">
      <c r="F599" s="72">
        <f>SUM(F10:F595)</f>
        <v>0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39370078740157483" right="0.19685039370078741" top="0.59055118110236227" bottom="0.39370078740157483" header="0.51181102362204722" footer="0.51181102362204722"/>
  <pageSetup paperSize="9" scale="73" orientation="portrait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 filterMode="1"/>
  <dimension ref="A1:M600"/>
  <sheetViews>
    <sheetView showGridLines="0" topLeftCell="A4" zoomScale="75" zoomScaleNormal="75" workbookViewId="0">
      <selection activeCell="D446" sqref="D446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1195</v>
      </c>
      <c r="H2" s="320"/>
      <c r="I2" s="20"/>
      <c r="J2" s="21"/>
      <c r="K2" s="356"/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/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>IF(G9&gt;0,"X",IF(F9&gt;0,"X",""))</f>
        <v/>
      </c>
    </row>
    <row r="10" spans="1:11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>IF(G10&gt;0,"X",IF(F10&gt;0,"X",""))</f>
        <v/>
      </c>
    </row>
    <row r="11" spans="1:11" ht="16.5" hidden="1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/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ref="K12:K43" si="0">IF(G12&gt;0,"X",IF(F12&gt;0,"X",""))</f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hidden="1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0</v>
      </c>
      <c r="H27" s="35"/>
      <c r="I27" s="54">
        <f>G27</f>
        <v>0</v>
      </c>
      <c r="J27" s="50" t="s">
        <v>911</v>
      </c>
      <c r="K27" s="50" t="str">
        <f t="shared" si="0"/>
        <v/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hidden="1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0</v>
      </c>
      <c r="H32" s="35"/>
      <c r="I32" s="36"/>
      <c r="J32" s="50" t="s">
        <v>914</v>
      </c>
      <c r="K32" s="50" t="str">
        <f t="shared" si="0"/>
        <v/>
      </c>
    </row>
    <row r="33" spans="1:13" ht="16.5" hidden="1" customHeight="1" thickBot="1" x14ac:dyDescent="0.25">
      <c r="A33" s="277" t="s">
        <v>965</v>
      </c>
      <c r="B33" s="283" t="s">
        <v>966</v>
      </c>
      <c r="C33" s="59" t="s">
        <v>947</v>
      </c>
      <c r="D33" s="60"/>
      <c r="E33" s="60">
        <f>RESUMO!E33</f>
        <v>6.5</v>
      </c>
      <c r="F33" s="212">
        <f t="shared" ref="F33:F70" si="1">IF($D33=0,0,ROUND($D33*$E33,2))</f>
        <v>0</v>
      </c>
      <c r="G33" s="264"/>
      <c r="H33" s="35"/>
      <c r="I33" s="36"/>
      <c r="J33" s="50"/>
      <c r="K33" s="50" t="str">
        <f t="shared" si="0"/>
        <v/>
      </c>
      <c r="M33" s="338">
        <f>M269*0.2</f>
        <v>0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si="0"/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0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0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0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0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0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si="0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0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0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0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ref="K44:K75" si="2">IF(G44&gt;0,"X",IF(F44&gt;0,"X",""))</f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si="2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2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2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2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ref="K76:K107" si="4">IF(G76&gt;0,"X",IF(F76&gt;0,"X",""))</f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4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4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8" t="str">
        <f t="shared" si="4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8" t="str">
        <f t="shared" si="4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0" t="str">
        <f t="shared" si="4"/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0</v>
      </c>
      <c r="H82" s="35"/>
      <c r="I82" s="54">
        <f>G82</f>
        <v>0</v>
      </c>
      <c r="J82" s="50" t="s">
        <v>911</v>
      </c>
      <c r="K82" s="50" t="str">
        <f t="shared" si="4"/>
        <v/>
      </c>
      <c r="M82" s="338"/>
    </row>
    <row r="83" spans="1:13" ht="16.5" hidden="1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0</v>
      </c>
      <c r="H83" s="35"/>
      <c r="I83" s="36"/>
      <c r="J83" s="50" t="s">
        <v>914</v>
      </c>
      <c r="K83" s="50" t="str">
        <f t="shared" si="4"/>
        <v/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hidden="1" customHeight="1" x14ac:dyDescent="0.2">
      <c r="A90" s="277" t="s">
        <v>1078</v>
      </c>
      <c r="B90" s="246" t="s">
        <v>1079</v>
      </c>
      <c r="C90" s="59" t="s">
        <v>947</v>
      </c>
      <c r="D90" s="60"/>
      <c r="E90" s="60">
        <f>RESUMO!E90</f>
        <v>7.5</v>
      </c>
      <c r="F90" s="61">
        <f t="shared" si="5"/>
        <v>0</v>
      </c>
      <c r="G90" s="263"/>
      <c r="H90" s="35"/>
      <c r="I90" s="36"/>
      <c r="J90" s="50"/>
      <c r="K90" s="50" t="str">
        <f t="shared" si="4"/>
        <v/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hidden="1" customHeight="1" x14ac:dyDescent="0.2">
      <c r="A95" s="277" t="s">
        <v>1086</v>
      </c>
      <c r="B95" s="246" t="s">
        <v>1087</v>
      </c>
      <c r="C95" s="59" t="s">
        <v>947</v>
      </c>
      <c r="D95" s="60"/>
      <c r="E95" s="60">
        <f>RESUMO!E95</f>
        <v>13</v>
      </c>
      <c r="F95" s="61">
        <f t="shared" si="5"/>
        <v>0</v>
      </c>
      <c r="G95" s="263"/>
      <c r="H95" s="35"/>
      <c r="I95" s="36"/>
      <c r="J95" s="50"/>
      <c r="K95" s="50" t="str">
        <f t="shared" si="4"/>
        <v/>
      </c>
      <c r="M95" s="338"/>
    </row>
    <row r="96" spans="1:13" ht="16.5" hidden="1" customHeight="1" x14ac:dyDescent="0.2">
      <c r="A96" s="277" t="s">
        <v>1088</v>
      </c>
      <c r="B96" s="246" t="s">
        <v>1089</v>
      </c>
      <c r="C96" s="59" t="s">
        <v>947</v>
      </c>
      <c r="D96" s="60"/>
      <c r="E96" s="60">
        <f>RESUMO!E96</f>
        <v>21.89</v>
      </c>
      <c r="F96" s="61">
        <f t="shared" si="5"/>
        <v>0</v>
      </c>
      <c r="G96" s="263"/>
      <c r="H96" s="35"/>
      <c r="I96" s="36"/>
      <c r="J96" s="50"/>
      <c r="K96" s="50" t="str">
        <f t="shared" si="4"/>
        <v/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0</v>
      </c>
      <c r="H101" s="35"/>
      <c r="I101" s="36"/>
      <c r="J101" s="50" t="s">
        <v>914</v>
      </c>
      <c r="K101" s="58" t="str">
        <f t="shared" si="4"/>
        <v/>
      </c>
      <c r="M101" s="338"/>
    </row>
    <row r="102" spans="1:13" ht="16.5" hidden="1" customHeight="1" x14ac:dyDescent="0.2">
      <c r="A102" s="277" t="s">
        <v>1099</v>
      </c>
      <c r="B102" s="283" t="s">
        <v>552</v>
      </c>
      <c r="C102" s="59" t="s">
        <v>889</v>
      </c>
      <c r="D102" s="60"/>
      <c r="E102" s="60">
        <f>RESUMO!E102</f>
        <v>60.1</v>
      </c>
      <c r="F102" s="212">
        <f t="shared" ref="F102:F133" si="6">IF($D102=0,0,ROUND($D102*$E102,2))</f>
        <v>0</v>
      </c>
      <c r="G102" s="264"/>
      <c r="H102" s="35"/>
      <c r="I102" s="36"/>
      <c r="J102" s="50"/>
      <c r="K102" s="58" t="str">
        <f t="shared" si="4"/>
        <v/>
      </c>
      <c r="M102" s="338"/>
    </row>
    <row r="103" spans="1:13" ht="16.5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6"/>
        <v>0</v>
      </c>
      <c r="G103" s="263"/>
      <c r="H103" s="35"/>
      <c r="I103" s="36"/>
      <c r="J103" s="50"/>
      <c r="K103" s="58" t="str">
        <f t="shared" si="4"/>
        <v/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>
        <v>0</v>
      </c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8" t="str">
        <f t="shared" si="4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8" t="str">
        <f t="shared" si="4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8" t="str">
        <f t="shared" si="4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si="4"/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ref="K108:K139" si="7">IF(G108&gt;0,"X",IF(F108&gt;0,"X",""))</f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si="7"/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si="7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7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7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7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ref="K140:K171" si="9">IF(G140&gt;0,"X",IF(F140&gt;0,"X",""))</f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si="9"/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si="9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9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9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9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ref="K172:K179" si="11">IF(G172&gt;0,"X",IF(F172&gt;0,"X",""))</f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0</v>
      </c>
      <c r="H186" s="35"/>
      <c r="I186" s="36"/>
      <c r="J186" s="50" t="s">
        <v>914</v>
      </c>
      <c r="K186" s="50" t="str">
        <f t="shared" ref="K186:K251" si="12">IF(G186&gt;0,"X",IF(F186&gt;0,"X",""))</f>
        <v/>
      </c>
      <c r="M186" s="338"/>
    </row>
    <row r="187" spans="1:13" s="20" customFormat="1" ht="16.5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3" ht="16.5" hidden="1" customHeight="1" thickBot="1" x14ac:dyDescent="0.25">
      <c r="A199" s="277" t="s">
        <v>114</v>
      </c>
      <c r="B199" s="246" t="s">
        <v>1192</v>
      </c>
      <c r="C199" s="59" t="s">
        <v>917</v>
      </c>
      <c r="D199" s="60"/>
      <c r="E199" s="60">
        <f>RESUMO!E199</f>
        <v>914</v>
      </c>
      <c r="F199" s="61">
        <f t="shared" si="13"/>
        <v>0</v>
      </c>
      <c r="G199" s="263"/>
      <c r="H199" s="35"/>
      <c r="I199" s="36"/>
      <c r="J199" s="50"/>
      <c r="K199" s="50" t="str">
        <f t="shared" si="12"/>
        <v/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M200" s="338"/>
    </row>
    <row r="201" spans="1:13" ht="16.5" hidden="1" customHeight="1" thickBot="1" x14ac:dyDescent="0.25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M201" s="338"/>
    </row>
    <row r="202" spans="1:13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3"/>
        <v>0</v>
      </c>
      <c r="G202" s="265"/>
      <c r="H202" s="36"/>
      <c r="I202" s="36"/>
      <c r="J202" s="58"/>
      <c r="K202" s="58" t="str">
        <f t="shared" si="12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3" s="20" customFormat="1" ht="16.5" customHeight="1" x14ac:dyDescent="0.2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3"/>
        <v>0</v>
      </c>
      <c r="G204" s="265"/>
      <c r="H204" s="36"/>
      <c r="I204" s="36"/>
      <c r="J204" s="58"/>
      <c r="K204" s="58" t="str">
        <f t="shared" si="12"/>
        <v/>
      </c>
    </row>
    <row r="205" spans="1:13" s="20" customFormat="1" ht="16.5" hidden="1" customHeight="1" x14ac:dyDescent="0.2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3"/>
        <v>0</v>
      </c>
      <c r="G205" s="265"/>
      <c r="H205" s="36"/>
      <c r="I205" s="36"/>
      <c r="J205" s="58"/>
      <c r="K205" s="58" t="str">
        <f t="shared" si="12"/>
        <v/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2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hidden="1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0</v>
      </c>
      <c r="H266" s="35"/>
      <c r="I266" s="54">
        <f>G266</f>
        <v>0</v>
      </c>
      <c r="J266" s="50" t="s">
        <v>911</v>
      </c>
      <c r="K266" s="50" t="str">
        <f t="shared" si="16"/>
        <v/>
      </c>
      <c r="M266" s="338"/>
    </row>
    <row r="267" spans="1:13" ht="16.5" hidden="1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0</v>
      </c>
      <c r="H267" s="35"/>
      <c r="I267" s="36"/>
      <c r="J267" s="50" t="s">
        <v>914</v>
      </c>
      <c r="K267" s="50" t="str">
        <f t="shared" si="16"/>
        <v/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hidden="1" customHeight="1" x14ac:dyDescent="0.2">
      <c r="A269" s="277" t="s">
        <v>250</v>
      </c>
      <c r="B269" s="246" t="s">
        <v>251</v>
      </c>
      <c r="C269" s="59" t="s">
        <v>937</v>
      </c>
      <c r="D269" s="60"/>
      <c r="E269" s="60">
        <f>RESUMO!E269</f>
        <v>3.2</v>
      </c>
      <c r="F269" s="61">
        <f t="shared" si="17"/>
        <v>0</v>
      </c>
      <c r="G269" s="263"/>
      <c r="H269" s="35"/>
      <c r="I269" s="36"/>
      <c r="J269" s="50"/>
      <c r="K269" s="50" t="str">
        <f t="shared" si="16"/>
        <v/>
      </c>
      <c r="M269" s="338">
        <f>M337+M324*0.25</f>
        <v>0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hidden="1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0</v>
      </c>
      <c r="H291" s="35"/>
      <c r="I291" s="36"/>
      <c r="J291" s="50" t="s">
        <v>914</v>
      </c>
      <c r="K291" s="50" t="str">
        <f t="shared" si="16"/>
        <v/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hidden="1" customHeight="1" thickBot="1" x14ac:dyDescent="0.25">
      <c r="A294" s="279" t="s">
        <v>299</v>
      </c>
      <c r="B294" s="250" t="s">
        <v>300</v>
      </c>
      <c r="C294" s="55" t="s">
        <v>947</v>
      </c>
      <c r="D294" s="60"/>
      <c r="E294" s="60">
        <f>RESUMO!E294</f>
        <v>95</v>
      </c>
      <c r="F294" s="57">
        <f t="shared" si="19"/>
        <v>0</v>
      </c>
      <c r="G294" s="265"/>
      <c r="H294" s="36"/>
      <c r="I294" s="36"/>
      <c r="J294" s="58"/>
      <c r="K294" s="50" t="str">
        <f t="shared" si="16"/>
        <v/>
      </c>
      <c r="M294" s="345">
        <f>M337*0.15</f>
        <v>0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hidden="1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0</v>
      </c>
      <c r="H313" s="35"/>
      <c r="I313" s="54">
        <f>G313</f>
        <v>0</v>
      </c>
      <c r="J313" s="50" t="s">
        <v>911</v>
      </c>
      <c r="K313" s="50" t="str">
        <f t="shared" si="16"/>
        <v/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hidden="1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0</v>
      </c>
      <c r="H318" s="35"/>
      <c r="I318" s="36"/>
      <c r="J318" s="50" t="s">
        <v>914</v>
      </c>
      <c r="K318" s="50" t="str">
        <f t="shared" si="20"/>
        <v/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1"/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hidden="1" customHeight="1" thickBot="1" x14ac:dyDescent="0.25">
      <c r="A324" s="279" t="s">
        <v>356</v>
      </c>
      <c r="B324" s="250" t="s">
        <v>357</v>
      </c>
      <c r="C324" s="55" t="s">
        <v>889</v>
      </c>
      <c r="D324" s="60"/>
      <c r="E324" s="60">
        <f>RESUMO!E324</f>
        <v>27.84</v>
      </c>
      <c r="F324" s="57">
        <f t="shared" si="21"/>
        <v>0</v>
      </c>
      <c r="G324" s="265"/>
      <c r="H324" s="36"/>
      <c r="I324" s="36"/>
      <c r="J324" s="58"/>
      <c r="K324" s="50" t="str">
        <f t="shared" si="20"/>
        <v/>
      </c>
      <c r="M324" s="345">
        <f>D324</f>
        <v>0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hidden="1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0</v>
      </c>
      <c r="H331" s="35"/>
      <c r="I331" s="54">
        <f>G331</f>
        <v>0</v>
      </c>
      <c r="J331" s="50" t="s">
        <v>911</v>
      </c>
      <c r="K331" s="50" t="str">
        <f t="shared" si="20"/>
        <v/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hidden="1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0</v>
      </c>
      <c r="H336" s="36"/>
      <c r="I336" s="36"/>
      <c r="J336" s="58" t="s">
        <v>914</v>
      </c>
      <c r="K336" s="50" t="str">
        <f t="shared" si="20"/>
        <v/>
      </c>
      <c r="M336" s="345"/>
    </row>
    <row r="337" spans="1:13" s="20" customFormat="1" ht="16.5" hidden="1" customHeight="1" x14ac:dyDescent="0.2">
      <c r="A337" s="279" t="s">
        <v>379</v>
      </c>
      <c r="B337" s="251" t="s">
        <v>894</v>
      </c>
      <c r="C337" s="55" t="s">
        <v>937</v>
      </c>
      <c r="D337" s="60"/>
      <c r="E337" s="60">
        <f>RESUMO!E337</f>
        <v>1.5</v>
      </c>
      <c r="F337" s="57">
        <f>IF($D337=0,0,ROUND($D337*$E337,2))</f>
        <v>0</v>
      </c>
      <c r="G337" s="266"/>
      <c r="H337" s="36"/>
      <c r="I337" s="36"/>
      <c r="J337" s="58"/>
      <c r="K337" s="50" t="str">
        <f t="shared" si="20"/>
        <v/>
      </c>
      <c r="M337" s="345">
        <f>D337</f>
        <v>0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hidden="1" customHeight="1" thickBot="1" x14ac:dyDescent="0.25">
      <c r="A339" s="305" t="s">
        <v>383</v>
      </c>
      <c r="B339" s="294" t="s">
        <v>384</v>
      </c>
      <c r="C339" s="64" t="s">
        <v>937</v>
      </c>
      <c r="D339" s="313"/>
      <c r="E339" s="313">
        <f>RESUMO!E339</f>
        <v>5.3</v>
      </c>
      <c r="F339" s="198">
        <f>IF($D339=0,0,ROUND($D339*$E339,2))</f>
        <v>0</v>
      </c>
      <c r="G339" s="302"/>
      <c r="H339" s="36"/>
      <c r="I339" s="36"/>
      <c r="J339" s="58"/>
      <c r="K339" s="50" t="str">
        <f t="shared" si="20"/>
        <v/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hidden="1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0</v>
      </c>
      <c r="H370" s="36"/>
      <c r="I370" s="36"/>
      <c r="J370" s="58" t="s">
        <v>914</v>
      </c>
      <c r="K370" s="50" t="str">
        <f t="shared" si="20"/>
        <v/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hidden="1" customHeight="1" thickBot="1" x14ac:dyDescent="0.25">
      <c r="A374" s="279" t="s">
        <v>453</v>
      </c>
      <c r="B374" s="250" t="s">
        <v>454</v>
      </c>
      <c r="C374" s="55" t="s">
        <v>887</v>
      </c>
      <c r="D374" s="60"/>
      <c r="E374" s="60">
        <f>RESUMO!E374</f>
        <v>313</v>
      </c>
      <c r="F374" s="57">
        <f t="shared" si="24"/>
        <v>0</v>
      </c>
      <c r="G374" s="265"/>
      <c r="H374" s="36"/>
      <c r="I374" s="36"/>
      <c r="J374" s="58"/>
      <c r="K374" s="50" t="str">
        <f t="shared" si="20"/>
        <v/>
      </c>
      <c r="M374" s="345">
        <f>M337*2.5*0.04</f>
        <v>0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3" si="25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hidden="1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0</v>
      </c>
      <c r="H394" s="35"/>
      <c r="I394" s="54">
        <f>G394</f>
        <v>0</v>
      </c>
      <c r="J394" s="50" t="s">
        <v>911</v>
      </c>
      <c r="K394" s="50" t="str">
        <f t="shared" si="25"/>
        <v/>
      </c>
    </row>
    <row r="395" spans="1:11" s="20" customFormat="1" ht="16.5" hidden="1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0</v>
      </c>
      <c r="H395" s="36"/>
      <c r="I395" s="36"/>
      <c r="J395" s="58" t="s">
        <v>914</v>
      </c>
      <c r="K395" s="58" t="str">
        <f t="shared" si="25"/>
        <v/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0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hidden="1" customHeight="1" x14ac:dyDescent="0.2">
      <c r="A418" s="279" t="s">
        <v>529</v>
      </c>
      <c r="B418" s="250" t="s">
        <v>530</v>
      </c>
      <c r="C418" s="55" t="s">
        <v>937</v>
      </c>
      <c r="D418" s="56"/>
      <c r="E418" s="60">
        <f>RESUMO!E418</f>
        <v>1.8</v>
      </c>
      <c r="F418" s="57">
        <f t="shared" si="27"/>
        <v>0</v>
      </c>
      <c r="G418" s="265"/>
      <c r="H418" s="36"/>
      <c r="I418" s="36"/>
      <c r="J418" s="58"/>
      <c r="K418" s="58" t="str">
        <f t="shared" si="25"/>
        <v/>
      </c>
      <c r="M418" s="325">
        <f>M434+M433</f>
        <v>0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hidden="1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0</v>
      </c>
      <c r="H421" s="35"/>
      <c r="I421" s="36"/>
      <c r="J421" s="50" t="s">
        <v>914</v>
      </c>
      <c r="K421" s="50" t="str">
        <f t="shared" si="25"/>
        <v/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8">IF($D422=0,0,ROUND($D422*$E422,2))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8"/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hidden="1" customHeight="1" x14ac:dyDescent="0.2">
      <c r="A433" s="279" t="s">
        <v>560</v>
      </c>
      <c r="B433" s="250" t="s">
        <v>1189</v>
      </c>
      <c r="C433" s="55" t="s">
        <v>937</v>
      </c>
      <c r="D433" s="56"/>
      <c r="E433" s="60">
        <f>RESUMO!E433</f>
        <v>51.89</v>
      </c>
      <c r="F433" s="57">
        <f t="shared" si="28"/>
        <v>0</v>
      </c>
      <c r="G433" s="265"/>
      <c r="H433" s="36"/>
      <c r="I433" s="36"/>
      <c r="J433" s="58"/>
      <c r="K433" s="58" t="str">
        <f t="shared" si="25"/>
        <v/>
      </c>
      <c r="M433" s="325">
        <f>D433</f>
        <v>0</v>
      </c>
    </row>
    <row r="434" spans="1:13" s="20" customFormat="1" ht="16.5" hidden="1" customHeight="1" x14ac:dyDescent="0.2">
      <c r="A434" s="279"/>
      <c r="B434" s="250" t="s">
        <v>1190</v>
      </c>
      <c r="C434" s="55" t="s">
        <v>937</v>
      </c>
      <c r="D434" s="56"/>
      <c r="E434" s="60">
        <f>RESUMO!E434</f>
        <v>55.7</v>
      </c>
      <c r="F434" s="57">
        <f t="shared" si="28"/>
        <v>0</v>
      </c>
      <c r="G434" s="265"/>
      <c r="H434" s="36"/>
      <c r="I434" s="36"/>
      <c r="J434" s="58"/>
      <c r="K434" s="58" t="str">
        <f t="shared" si="25"/>
        <v/>
      </c>
      <c r="M434" s="325">
        <f>D434</f>
        <v>0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hidden="1" customHeight="1" x14ac:dyDescent="0.2">
      <c r="A439" s="279"/>
      <c r="B439" s="250" t="s">
        <v>1201</v>
      </c>
      <c r="C439" s="55" t="s">
        <v>937</v>
      </c>
      <c r="D439" s="56"/>
      <c r="E439" s="60">
        <f>RESUMO!E439</f>
        <v>129.72999999999999</v>
      </c>
      <c r="F439" s="57">
        <f t="shared" si="28"/>
        <v>0</v>
      </c>
      <c r="G439" s="265"/>
      <c r="H439" s="36"/>
      <c r="I439" s="36"/>
      <c r="J439" s="58"/>
      <c r="K439" s="58" t="str">
        <f t="shared" si="25"/>
        <v/>
      </c>
    </row>
    <row r="440" spans="1:13" s="20" customFormat="1" ht="16.5" hidden="1" customHeight="1" x14ac:dyDescent="0.2">
      <c r="A440" s="279"/>
      <c r="B440" s="250" t="s">
        <v>1202</v>
      </c>
      <c r="C440" s="55" t="s">
        <v>937</v>
      </c>
      <c r="D440" s="56"/>
      <c r="E440" s="60">
        <f>RESUMO!E440</f>
        <v>129.72999999999999</v>
      </c>
      <c r="F440" s="57">
        <f t="shared" si="28"/>
        <v>0</v>
      </c>
      <c r="G440" s="265"/>
      <c r="H440" s="36"/>
      <c r="I440" s="36"/>
      <c r="J440" s="58"/>
      <c r="K440" s="58" t="str">
        <f t="shared" si="25"/>
        <v/>
      </c>
    </row>
    <row r="441" spans="1:13" s="20" customFormat="1" ht="18.75" customHeight="1" thickBot="1" x14ac:dyDescent="0.25">
      <c r="A441" s="279" t="s">
        <v>568</v>
      </c>
      <c r="B441" s="344" t="s">
        <v>1200</v>
      </c>
      <c r="C441" s="55" t="s">
        <v>917</v>
      </c>
      <c r="D441" s="60"/>
      <c r="E441" s="60">
        <f>RESUMO!E441</f>
        <v>334</v>
      </c>
      <c r="F441" s="57">
        <f t="shared" si="28"/>
        <v>0</v>
      </c>
      <c r="G441" s="265"/>
      <c r="H441" s="36"/>
      <c r="I441" s="36"/>
      <c r="J441" s="58"/>
      <c r="K441" s="58" t="str">
        <f t="shared" si="25"/>
        <v/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hidden="1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ref="K444:K507" si="29">IF(G444&gt;0,"X",IF(F444&gt;0,"X",""))</f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30">IF($D445=0,0,ROUND($D445*$E445,2))</f>
        <v>0</v>
      </c>
      <c r="G445" s="266"/>
      <c r="H445" s="36"/>
      <c r="I445" s="36"/>
      <c r="J445" s="58"/>
      <c r="K445" s="58" t="str">
        <f t="shared" si="29"/>
        <v/>
      </c>
    </row>
    <row r="446" spans="1:13" s="20" customFormat="1" ht="16.5" hidden="1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30"/>
        <v>0</v>
      </c>
      <c r="G446" s="265"/>
      <c r="H446" s="36"/>
      <c r="I446" s="36"/>
      <c r="J446" s="58"/>
      <c r="K446" s="58" t="str">
        <f t="shared" si="29"/>
        <v/>
      </c>
      <c r="M446" s="20">
        <f>M418*0.05</f>
        <v>0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30"/>
        <v>0</v>
      </c>
      <c r="G447" s="265"/>
      <c r="H447" s="36"/>
      <c r="I447" s="36"/>
      <c r="J447" s="58"/>
      <c r="K447" s="58" t="str">
        <f t="shared" si="29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30"/>
        <v>0</v>
      </c>
      <c r="G448" s="265"/>
      <c r="H448" s="36"/>
      <c r="I448" s="36"/>
      <c r="J448" s="58"/>
      <c r="K448" s="58" t="str">
        <f t="shared" si="29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30"/>
        <v>0</v>
      </c>
      <c r="G449" s="265"/>
      <c r="H449" s="36"/>
      <c r="I449" s="36"/>
      <c r="J449" s="58"/>
      <c r="K449" s="58" t="str">
        <f t="shared" si="29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30"/>
        <v>0</v>
      </c>
      <c r="G450" s="265"/>
      <c r="H450" s="36"/>
      <c r="I450" s="36"/>
      <c r="J450" s="58"/>
      <c r="K450" s="58" t="str">
        <f t="shared" si="29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30"/>
        <v>0</v>
      </c>
      <c r="G451" s="265"/>
      <c r="H451" s="36"/>
      <c r="I451" s="36"/>
      <c r="J451" s="58"/>
      <c r="K451" s="58" t="str">
        <f t="shared" si="29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30"/>
        <v>0</v>
      </c>
      <c r="G452" s="302"/>
      <c r="H452" s="36"/>
      <c r="I452" s="36"/>
      <c r="J452" s="58"/>
      <c r="K452" s="58" t="str">
        <f t="shared" si="29"/>
        <v/>
      </c>
    </row>
    <row r="453" spans="1:11" s="20" customFormat="1" ht="16.5" hidden="1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0</v>
      </c>
      <c r="H453" s="36"/>
      <c r="I453" s="36"/>
      <c r="J453" s="58" t="s">
        <v>914</v>
      </c>
      <c r="K453" s="58" t="str">
        <f t="shared" si="29"/>
        <v/>
      </c>
    </row>
    <row r="454" spans="1:11" s="20" customFormat="1" ht="16.5" hidden="1" customHeight="1" thickBot="1" x14ac:dyDescent="0.25">
      <c r="A454" s="279" t="s">
        <v>591</v>
      </c>
      <c r="B454" s="251" t="s">
        <v>592</v>
      </c>
      <c r="C454" s="55" t="s">
        <v>937</v>
      </c>
      <c r="D454" s="60"/>
      <c r="E454" s="60">
        <f>RESUMO!E454</f>
        <v>7.85</v>
      </c>
      <c r="F454" s="57">
        <f>IF($D454=0,0,ROUND($D454*$E454,2))</f>
        <v>0</v>
      </c>
      <c r="G454" s="266"/>
      <c r="H454" s="36"/>
      <c r="I454" s="36"/>
      <c r="J454" s="58"/>
      <c r="K454" s="58" t="str">
        <f t="shared" si="29"/>
        <v/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29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29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29"/>
        <v/>
      </c>
    </row>
    <row r="458" spans="1:11" s="20" customFormat="1" ht="16.5" hidden="1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0</v>
      </c>
      <c r="H458" s="36"/>
      <c r="I458" s="36"/>
      <c r="J458" s="58" t="s">
        <v>914</v>
      </c>
      <c r="K458" s="58" t="str">
        <f t="shared" si="29"/>
        <v/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29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29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29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29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29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29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29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29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29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29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29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29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29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29"/>
        <v/>
      </c>
    </row>
    <row r="473" spans="1:11" s="20" customFormat="1" ht="16.5" hidden="1" customHeight="1" x14ac:dyDescent="0.2">
      <c r="A473" s="279" t="s">
        <v>622</v>
      </c>
      <c r="B473" s="250" t="s">
        <v>623</v>
      </c>
      <c r="C473" s="55" t="s">
        <v>889</v>
      </c>
      <c r="D473" s="56"/>
      <c r="E473" s="60">
        <f>RESUMO!E473</f>
        <v>11.8</v>
      </c>
      <c r="F473" s="57">
        <f t="shared" si="31"/>
        <v>0</v>
      </c>
      <c r="G473" s="265"/>
      <c r="H473" s="36"/>
      <c r="I473" s="36"/>
      <c r="J473" s="58"/>
      <c r="K473" s="58" t="str">
        <f t="shared" si="29"/>
        <v/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29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29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29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29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29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29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29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29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29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29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29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29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29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29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29"/>
        <v/>
      </c>
    </row>
    <row r="489" spans="1:11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0</v>
      </c>
      <c r="H489" s="16"/>
      <c r="I489" s="68">
        <f>G489</f>
        <v>0</v>
      </c>
      <c r="J489" s="58" t="s">
        <v>911</v>
      </c>
      <c r="K489" s="58" t="str">
        <f t="shared" si="29"/>
        <v/>
      </c>
    </row>
    <row r="490" spans="1:11" s="20" customFormat="1" ht="16.5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29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29"/>
        <v/>
      </c>
    </row>
    <row r="492" spans="1:11" s="20" customFormat="1" ht="16.5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29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29"/>
        <v/>
      </c>
    </row>
    <row r="494" spans="1:11" s="20" customFormat="1" ht="16.5" customHeight="1" thickBot="1" x14ac:dyDescent="0.25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29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29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29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29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29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29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29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29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29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29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29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29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29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29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ref="K508:K571" si="33">IF(G508&gt;0,"X",IF(F508&gt;0,"X",""))</f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si="33"/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hidden="1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0</v>
      </c>
      <c r="H515" s="70"/>
      <c r="I515" s="69"/>
      <c r="J515" s="58" t="s">
        <v>914</v>
      </c>
      <c r="K515" s="58" t="str">
        <f t="shared" si="33"/>
        <v/>
      </c>
    </row>
    <row r="516" spans="1:11" s="20" customFormat="1" ht="16.5" hidden="1" customHeight="1" x14ac:dyDescent="0.2">
      <c r="A516" s="282" t="s">
        <v>704</v>
      </c>
      <c r="B516" s="256" t="s">
        <v>705</v>
      </c>
      <c r="C516" s="231" t="s">
        <v>937</v>
      </c>
      <c r="D516" s="60"/>
      <c r="E516" s="60">
        <f>RESUMO!E516</f>
        <v>21.94</v>
      </c>
      <c r="F516" s="232">
        <f t="shared" ref="F516:F530" si="34">IF($D516=0,0,ROUND($D516*$E516,2))</f>
        <v>0</v>
      </c>
      <c r="G516" s="272"/>
      <c r="H516" s="70"/>
      <c r="I516" s="69"/>
      <c r="J516" s="58"/>
      <c r="K516" s="58" t="str">
        <f t="shared" si="33"/>
        <v/>
      </c>
    </row>
    <row r="517" spans="1:11" s="20" customFormat="1" ht="16.5" hidden="1" customHeight="1" thickBot="1" x14ac:dyDescent="0.25">
      <c r="A517" s="282" t="s">
        <v>706</v>
      </c>
      <c r="B517" s="283" t="s">
        <v>707</v>
      </c>
      <c r="C517" s="231" t="s">
        <v>937</v>
      </c>
      <c r="D517" s="60"/>
      <c r="E517" s="60">
        <f>RESUMO!E517</f>
        <v>21.94</v>
      </c>
      <c r="F517" s="334">
        <f t="shared" si="34"/>
        <v>0</v>
      </c>
      <c r="G517" s="270"/>
      <c r="H517" s="70"/>
      <c r="I517" s="69"/>
      <c r="J517" s="58"/>
      <c r="K517" s="58" t="str">
        <f t="shared" si="33"/>
        <v/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ref="K572:K597" si="37">IF(G572&gt;0,"X",IF(F572&gt;0,"X",""))</f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si="37"/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0</v>
      </c>
      <c r="H597" s="35"/>
      <c r="I597" s="71">
        <f>SUM(I8:I562)</f>
        <v>0</v>
      </c>
      <c r="J597" s="50" t="s">
        <v>911</v>
      </c>
      <c r="K597" s="50" t="str">
        <f t="shared" si="37"/>
        <v/>
      </c>
    </row>
    <row r="599" spans="1:11" x14ac:dyDescent="0.2">
      <c r="F599" s="72">
        <f>SUM(F10:F595)</f>
        <v>0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39370078740157483" right="0.19685039370078741" top="0.59055118110236227" bottom="0.39370078740157483" header="0.51181102362204722" footer="0.51181102362204722"/>
  <pageSetup paperSize="9" scale="73" orientation="portrait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M600"/>
  <sheetViews>
    <sheetView showGridLines="0" topLeftCell="A935" zoomScale="75" zoomScaleNormal="75" workbookViewId="0">
      <selection activeCell="D950" sqref="D950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1195</v>
      </c>
      <c r="H2" s="320"/>
      <c r="I2" s="20"/>
      <c r="J2" s="21"/>
      <c r="K2" s="356"/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/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>IF(G8&gt;0,"X",IF(F8&gt;0,"X",""))</f>
        <v/>
      </c>
    </row>
    <row r="9" spans="1:11" ht="16.5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>IF(G9&gt;0,"X",IF(F9&gt;0,"X",""))</f>
        <v/>
      </c>
    </row>
    <row r="10" spans="1:11" s="20" customFormat="1" ht="16.5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>IF(G10&gt;0,"X",IF(F10&gt;0,"X",""))</f>
        <v/>
      </c>
    </row>
    <row r="11" spans="1:11" ht="16.5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/>
    </row>
    <row r="12" spans="1:11" s="20" customFormat="1" ht="16.5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ref="K12:K43" si="0">IF(G12&gt;0,"X",IF(F12&gt;0,"X",""))</f>
        <v/>
      </c>
    </row>
    <row r="13" spans="1:11" s="20" customFormat="1" ht="16.5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0</v>
      </c>
      <c r="H27" s="35"/>
      <c r="I27" s="54">
        <f>G27</f>
        <v>0</v>
      </c>
      <c r="J27" s="50" t="s">
        <v>911</v>
      </c>
      <c r="K27" s="50" t="str">
        <f t="shared" si="0"/>
        <v/>
      </c>
    </row>
    <row r="28" spans="1:11" s="20" customFormat="1" ht="16.5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0</v>
      </c>
      <c r="H32" s="35"/>
      <c r="I32" s="36"/>
      <c r="J32" s="50" t="s">
        <v>914</v>
      </c>
      <c r="K32" s="50" t="str">
        <f t="shared" si="0"/>
        <v/>
      </c>
    </row>
    <row r="33" spans="1:13" ht="16.5" customHeight="1" x14ac:dyDescent="0.2">
      <c r="A33" s="277" t="s">
        <v>965</v>
      </c>
      <c r="B33" s="283" t="s">
        <v>966</v>
      </c>
      <c r="C33" s="59" t="s">
        <v>947</v>
      </c>
      <c r="D33" s="60"/>
      <c r="E33" s="60">
        <f>RESUMO!E33</f>
        <v>6.5</v>
      </c>
      <c r="F33" s="212">
        <f t="shared" ref="F33:F70" si="1">IF($D33=0,0,ROUND($D33*$E33,2))</f>
        <v>0</v>
      </c>
      <c r="G33" s="264"/>
      <c r="H33" s="35"/>
      <c r="I33" s="36"/>
      <c r="J33" s="50"/>
      <c r="K33" s="50" t="str">
        <f t="shared" si="0"/>
        <v/>
      </c>
      <c r="M33" s="338">
        <f>M269*0.2</f>
        <v>0</v>
      </c>
    </row>
    <row r="34" spans="1:13" s="20" customFormat="1" ht="16.5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si="0"/>
        <v/>
      </c>
    </row>
    <row r="35" spans="1:13" s="20" customFormat="1" ht="16.5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0"/>
        <v/>
      </c>
    </row>
    <row r="36" spans="1:13" s="20" customFormat="1" ht="16.5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0"/>
        <v/>
      </c>
    </row>
    <row r="37" spans="1:13" s="20" customFormat="1" ht="16.5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0"/>
        <v/>
      </c>
    </row>
    <row r="38" spans="1:13" s="20" customFormat="1" ht="16.5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0"/>
        <v/>
      </c>
    </row>
    <row r="39" spans="1:13" s="20" customFormat="1" ht="16.5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0"/>
        <v/>
      </c>
    </row>
    <row r="40" spans="1:13" s="20" customFormat="1" ht="16.5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si="0"/>
        <v/>
      </c>
    </row>
    <row r="41" spans="1:13" s="20" customFormat="1" ht="16.5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0"/>
        <v/>
      </c>
    </row>
    <row r="42" spans="1:13" s="20" customFormat="1" ht="16.5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0"/>
        <v/>
      </c>
    </row>
    <row r="43" spans="1:13" s="20" customFormat="1" ht="16.5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0"/>
        <v/>
      </c>
    </row>
    <row r="44" spans="1:13" s="20" customFormat="1" ht="16.5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ref="K44:K75" si="2">IF(G44&gt;0,"X",IF(F44&gt;0,"X",""))</f>
        <v/>
      </c>
    </row>
    <row r="45" spans="1:13" s="20" customFormat="1" ht="16.5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si="2"/>
        <v/>
      </c>
    </row>
    <row r="73" spans="1:11" s="20" customFormat="1" ht="16.5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2"/>
        <v/>
      </c>
    </row>
    <row r="74" spans="1:11" s="20" customFormat="1" ht="16.5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2"/>
        <v/>
      </c>
    </row>
    <row r="75" spans="1:11" s="20" customFormat="1" ht="16.5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2"/>
        <v/>
      </c>
    </row>
    <row r="76" spans="1:11" s="20" customFormat="1" ht="16.5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ref="K76:K107" si="4">IF(G76&gt;0,"X",IF(F76&gt;0,"X",""))</f>
        <v/>
      </c>
    </row>
    <row r="77" spans="1:11" s="20" customFormat="1" ht="16.5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4"/>
        <v/>
      </c>
    </row>
    <row r="78" spans="1:11" s="20" customFormat="1" ht="16.5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4"/>
        <v/>
      </c>
    </row>
    <row r="79" spans="1:11" s="20" customFormat="1" ht="16.5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8" t="str">
        <f t="shared" si="4"/>
        <v/>
      </c>
    </row>
    <row r="80" spans="1:11" s="20" customFormat="1" ht="16.5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8" t="str">
        <f t="shared" si="4"/>
        <v/>
      </c>
    </row>
    <row r="81" spans="1:13" s="20" customFormat="1" ht="16.5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0" t="str">
        <f t="shared" si="4"/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0</v>
      </c>
      <c r="H82" s="35"/>
      <c r="I82" s="54">
        <f>G82</f>
        <v>0</v>
      </c>
      <c r="J82" s="50" t="s">
        <v>911</v>
      </c>
      <c r="K82" s="50" t="str">
        <f t="shared" si="4"/>
        <v/>
      </c>
      <c r="M82" s="338"/>
    </row>
    <row r="83" spans="1:13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0</v>
      </c>
      <c r="H83" s="35"/>
      <c r="I83" s="36"/>
      <c r="J83" s="50" t="s">
        <v>914</v>
      </c>
      <c r="K83" s="50" t="str">
        <f t="shared" si="4"/>
        <v/>
      </c>
      <c r="M83" s="338"/>
    </row>
    <row r="84" spans="1:13" s="20" customFormat="1" ht="16.5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customHeight="1" x14ac:dyDescent="0.2">
      <c r="A90" s="277" t="s">
        <v>1078</v>
      </c>
      <c r="B90" s="246" t="s">
        <v>1079</v>
      </c>
      <c r="C90" s="59" t="s">
        <v>947</v>
      </c>
      <c r="D90" s="60"/>
      <c r="E90" s="60">
        <f>RESUMO!E90</f>
        <v>7.5</v>
      </c>
      <c r="F90" s="61">
        <f t="shared" si="5"/>
        <v>0</v>
      </c>
      <c r="G90" s="263"/>
      <c r="H90" s="35"/>
      <c r="I90" s="36"/>
      <c r="J90" s="50"/>
      <c r="K90" s="50" t="str">
        <f t="shared" si="4"/>
        <v/>
      </c>
      <c r="M90" s="338"/>
    </row>
    <row r="91" spans="1:13" s="20" customFormat="1" ht="16.5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customHeight="1" x14ac:dyDescent="0.2">
      <c r="A95" s="277" t="s">
        <v>1086</v>
      </c>
      <c r="B95" s="246" t="s">
        <v>1087</v>
      </c>
      <c r="C95" s="59" t="s">
        <v>947</v>
      </c>
      <c r="D95" s="60"/>
      <c r="E95" s="60">
        <f>RESUMO!E95</f>
        <v>13</v>
      </c>
      <c r="F95" s="61">
        <f t="shared" si="5"/>
        <v>0</v>
      </c>
      <c r="G95" s="263"/>
      <c r="H95" s="35"/>
      <c r="I95" s="36"/>
      <c r="J95" s="50"/>
      <c r="K95" s="50" t="str">
        <f t="shared" si="4"/>
        <v/>
      </c>
      <c r="M95" s="338"/>
    </row>
    <row r="96" spans="1:13" ht="16.5" customHeight="1" x14ac:dyDescent="0.2">
      <c r="A96" s="277" t="s">
        <v>1088</v>
      </c>
      <c r="B96" s="246" t="s">
        <v>1089</v>
      </c>
      <c r="C96" s="59" t="s">
        <v>947</v>
      </c>
      <c r="D96" s="60"/>
      <c r="E96" s="60">
        <f>RESUMO!E96</f>
        <v>21.89</v>
      </c>
      <c r="F96" s="61">
        <f t="shared" si="5"/>
        <v>0</v>
      </c>
      <c r="G96" s="263"/>
      <c r="H96" s="35"/>
      <c r="I96" s="36"/>
      <c r="J96" s="50"/>
      <c r="K96" s="50" t="str">
        <f t="shared" si="4"/>
        <v/>
      </c>
      <c r="M96" s="338"/>
    </row>
    <row r="97" spans="1:13" s="20" customFormat="1" ht="16.5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3" s="20" customFormat="1" ht="16.5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3" s="20" customFormat="1" ht="16.5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3" s="20" customFormat="1" ht="16.5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0</v>
      </c>
      <c r="H101" s="35"/>
      <c r="I101" s="36"/>
      <c r="J101" s="50" t="s">
        <v>914</v>
      </c>
      <c r="K101" s="58" t="str">
        <f t="shared" si="4"/>
        <v/>
      </c>
      <c r="M101" s="338"/>
    </row>
    <row r="102" spans="1:13" ht="16.5" customHeight="1" x14ac:dyDescent="0.2">
      <c r="A102" s="277" t="s">
        <v>1099</v>
      </c>
      <c r="B102" s="283" t="s">
        <v>552</v>
      </c>
      <c r="C102" s="59" t="s">
        <v>889</v>
      </c>
      <c r="D102" s="60"/>
      <c r="E102" s="60">
        <f>RESUMO!E102</f>
        <v>60.1</v>
      </c>
      <c r="F102" s="212">
        <f t="shared" ref="F102:F133" si="6">IF($D102=0,0,ROUND($D102*$E102,2))</f>
        <v>0</v>
      </c>
      <c r="G102" s="264"/>
      <c r="H102" s="35"/>
      <c r="I102" s="36"/>
      <c r="J102" s="50"/>
      <c r="K102" s="58" t="str">
        <f t="shared" si="4"/>
        <v/>
      </c>
      <c r="M102" s="338"/>
    </row>
    <row r="103" spans="1:13" ht="16.5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6"/>
        <v>0</v>
      </c>
      <c r="G103" s="263"/>
      <c r="H103" s="35"/>
      <c r="I103" s="36"/>
      <c r="J103" s="50"/>
      <c r="K103" s="58" t="str">
        <f t="shared" si="4"/>
        <v/>
      </c>
    </row>
    <row r="104" spans="1:13" ht="16.5" customHeight="1" x14ac:dyDescent="0.2">
      <c r="A104" s="277" t="s">
        <v>1101</v>
      </c>
      <c r="B104" s="246" t="s">
        <v>1173</v>
      </c>
      <c r="C104" s="59" t="s">
        <v>889</v>
      </c>
      <c r="D104" s="60">
        <v>0</v>
      </c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8" t="str">
        <f t="shared" si="4"/>
        <v/>
      </c>
    </row>
    <row r="105" spans="1:13" s="20" customFormat="1" ht="16.5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8" t="str">
        <f t="shared" si="4"/>
        <v/>
      </c>
    </row>
    <row r="106" spans="1:13" s="20" customFormat="1" ht="16.5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8" t="str">
        <f t="shared" si="4"/>
        <v/>
      </c>
    </row>
    <row r="107" spans="1:13" s="20" customFormat="1" ht="16.5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si="4"/>
        <v/>
      </c>
    </row>
    <row r="108" spans="1:13" s="20" customFormat="1" ht="16.5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ref="K108:K139" si="7">IF(G108&gt;0,"X",IF(F108&gt;0,"X",""))</f>
        <v/>
      </c>
    </row>
    <row r="109" spans="1:13" s="20" customFormat="1" ht="16.5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si="7"/>
        <v/>
      </c>
    </row>
    <row r="136" spans="1:11" s="20" customFormat="1" ht="16.5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si="7"/>
        <v/>
      </c>
    </row>
    <row r="137" spans="1:11" s="20" customFormat="1" ht="16.5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7"/>
        <v/>
      </c>
    </row>
    <row r="138" spans="1:11" s="20" customFormat="1" ht="16.5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7"/>
        <v/>
      </c>
    </row>
    <row r="139" spans="1:11" s="20" customFormat="1" ht="16.5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7"/>
        <v/>
      </c>
    </row>
    <row r="140" spans="1:11" s="20" customFormat="1" ht="16.5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ref="K140:K171" si="9">IF(G140&gt;0,"X",IF(F140&gt;0,"X",""))</f>
        <v/>
      </c>
    </row>
    <row r="141" spans="1:11" s="20" customFormat="1" ht="16.5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si="9"/>
        <v/>
      </c>
    </row>
    <row r="168" spans="1:11" s="20" customFormat="1" ht="16.5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si="9"/>
        <v/>
      </c>
    </row>
    <row r="169" spans="1:11" s="20" customFormat="1" ht="16.5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9"/>
        <v/>
      </c>
    </row>
    <row r="170" spans="1:11" s="20" customFormat="1" ht="16.5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9"/>
        <v/>
      </c>
    </row>
    <row r="171" spans="1:11" s="20" customFormat="1" ht="16.5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9"/>
        <v/>
      </c>
    </row>
    <row r="172" spans="1:11" s="20" customFormat="1" ht="16.5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ref="K172:K179" si="11">IF(G172&gt;0,"X",IF(F172&gt;0,"X",""))</f>
        <v/>
      </c>
    </row>
    <row r="173" spans="1:11" s="20" customFormat="1" ht="16.5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0</v>
      </c>
      <c r="H186" s="35"/>
      <c r="I186" s="36"/>
      <c r="J186" s="50" t="s">
        <v>914</v>
      </c>
      <c r="K186" s="50" t="str">
        <f t="shared" ref="K186:K251" si="12">IF(G186&gt;0,"X",IF(F186&gt;0,"X",""))</f>
        <v/>
      </c>
      <c r="M186" s="338"/>
    </row>
    <row r="187" spans="1:13" s="20" customFormat="1" ht="16.5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  <c r="M187" s="345"/>
    </row>
    <row r="188" spans="1:13" s="20" customFormat="1" ht="16.5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3" s="20" customFormat="1" ht="16.5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3" s="20" customFormat="1" ht="16.5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3" s="20" customFormat="1" ht="16.5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3" s="20" customFormat="1" ht="16.5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3" s="20" customFormat="1" ht="16.5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3" s="20" customFormat="1" ht="16.5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3" s="20" customFormat="1" ht="16.5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3" s="20" customFormat="1" ht="16.5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3" s="20" customFormat="1" ht="16.5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3" s="20" customFormat="1" ht="16.5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3" ht="16.5" customHeight="1" x14ac:dyDescent="0.2">
      <c r="A199" s="277" t="s">
        <v>114</v>
      </c>
      <c r="B199" s="246" t="s">
        <v>1192</v>
      </c>
      <c r="C199" s="59" t="s">
        <v>917</v>
      </c>
      <c r="D199" s="60"/>
      <c r="E199" s="60">
        <f>RESUMO!E199</f>
        <v>914</v>
      </c>
      <c r="F199" s="61">
        <f t="shared" si="13"/>
        <v>0</v>
      </c>
      <c r="G199" s="263"/>
      <c r="H199" s="35"/>
      <c r="I199" s="36"/>
      <c r="J199" s="50"/>
      <c r="K199" s="50" t="str">
        <f t="shared" si="12"/>
        <v/>
      </c>
      <c r="M199" s="338"/>
    </row>
    <row r="200" spans="1:13" ht="16.5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M200" s="338"/>
    </row>
    <row r="201" spans="1:13" ht="16.5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M201" s="338"/>
    </row>
    <row r="202" spans="1:13" s="20" customFormat="1" ht="16.5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3"/>
        <v>0</v>
      </c>
      <c r="G202" s="265"/>
      <c r="H202" s="36"/>
      <c r="I202" s="36"/>
      <c r="J202" s="58"/>
      <c r="K202" s="58" t="str">
        <f t="shared" si="12"/>
        <v/>
      </c>
    </row>
    <row r="203" spans="1:13" s="20" customFormat="1" ht="16.5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3" s="20" customFormat="1" ht="16.5" customHeight="1" x14ac:dyDescent="0.2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3"/>
        <v>0</v>
      </c>
      <c r="G204" s="265"/>
      <c r="H204" s="36"/>
      <c r="I204" s="36"/>
      <c r="J204" s="58"/>
      <c r="K204" s="58" t="str">
        <f t="shared" si="12"/>
        <v/>
      </c>
    </row>
    <row r="205" spans="1:13" s="20" customFormat="1" ht="16.5" customHeight="1" x14ac:dyDescent="0.2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3"/>
        <v>0</v>
      </c>
      <c r="G205" s="265"/>
      <c r="H205" s="36"/>
      <c r="I205" s="36"/>
      <c r="J205" s="58"/>
      <c r="K205" s="58" t="str">
        <f t="shared" si="12"/>
        <v/>
      </c>
    </row>
    <row r="206" spans="1:13" s="20" customFormat="1" ht="16.5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3" s="20" customFormat="1" ht="16.5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3" s="20" customFormat="1" ht="16.5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1" s="20" customFormat="1" ht="16.5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1" s="20" customFormat="1" ht="16.5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1" s="20" customFormat="1" ht="16.5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1" s="20" customFormat="1" ht="16.5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1" s="20" customFormat="1" ht="16.5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1" s="20" customFormat="1" ht="16.5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1" s="20" customFormat="1" ht="16.5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1" s="20" customFormat="1" ht="16.5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1" s="20" customFormat="1" ht="16.5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2"/>
        <v/>
      </c>
    </row>
    <row r="234" spans="1:11" ht="16.5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1" s="20" customFormat="1" ht="16.5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1" s="20" customFormat="1" ht="16.5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1" ht="16.5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</row>
    <row r="238" spans="1:11" s="20" customFormat="1" ht="16.5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1" s="20" customFormat="1" ht="16.5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1" s="20" customFormat="1" ht="16.5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0</v>
      </c>
      <c r="H266" s="35"/>
      <c r="I266" s="54">
        <f>G266</f>
        <v>0</v>
      </c>
      <c r="J266" s="50" t="s">
        <v>911</v>
      </c>
      <c r="K266" s="50" t="str">
        <f t="shared" si="16"/>
        <v/>
      </c>
      <c r="M266" s="338"/>
    </row>
    <row r="267" spans="1:13" ht="16.5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0</v>
      </c>
      <c r="H267" s="35"/>
      <c r="I267" s="36"/>
      <c r="J267" s="50" t="s">
        <v>914</v>
      </c>
      <c r="K267" s="50" t="str">
        <f t="shared" si="16"/>
        <v/>
      </c>
      <c r="M267" s="338"/>
    </row>
    <row r="268" spans="1:13" s="20" customFormat="1" ht="16.5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customHeight="1" x14ac:dyDescent="0.2">
      <c r="A269" s="277" t="s">
        <v>250</v>
      </c>
      <c r="B269" s="246" t="s">
        <v>251</v>
      </c>
      <c r="C269" s="59" t="s">
        <v>937</v>
      </c>
      <c r="D269" s="60"/>
      <c r="E269" s="60">
        <f>RESUMO!E269</f>
        <v>3.2</v>
      </c>
      <c r="F269" s="61">
        <f t="shared" si="17"/>
        <v>0</v>
      </c>
      <c r="G269" s="263"/>
      <c r="H269" s="35"/>
      <c r="I269" s="36"/>
      <c r="J269" s="50"/>
      <c r="K269" s="50" t="str">
        <f t="shared" si="16"/>
        <v/>
      </c>
      <c r="M269" s="338">
        <f>M337+M324*0.25</f>
        <v>0</v>
      </c>
    </row>
    <row r="270" spans="1:13" s="20" customFormat="1" ht="16.5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0</v>
      </c>
      <c r="H291" s="35"/>
      <c r="I291" s="36"/>
      <c r="J291" s="50" t="s">
        <v>914</v>
      </c>
      <c r="K291" s="50" t="str">
        <f t="shared" si="16"/>
        <v/>
      </c>
      <c r="M291" s="338"/>
    </row>
    <row r="292" spans="1:13" s="20" customFormat="1" ht="16.5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customHeight="1" x14ac:dyDescent="0.2">
      <c r="A294" s="279" t="s">
        <v>299</v>
      </c>
      <c r="B294" s="250" t="s">
        <v>300</v>
      </c>
      <c r="C294" s="55" t="s">
        <v>947</v>
      </c>
      <c r="D294" s="60"/>
      <c r="E294" s="60">
        <f>RESUMO!E294</f>
        <v>95</v>
      </c>
      <c r="F294" s="57">
        <f t="shared" si="19"/>
        <v>0</v>
      </c>
      <c r="G294" s="265"/>
      <c r="H294" s="36"/>
      <c r="I294" s="36"/>
      <c r="J294" s="58"/>
      <c r="K294" s="50" t="str">
        <f t="shared" si="16"/>
        <v/>
      </c>
      <c r="M294" s="345">
        <f>M337*0.15</f>
        <v>0</v>
      </c>
    </row>
    <row r="295" spans="1:13" s="20" customFormat="1" ht="16.5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0</v>
      </c>
      <c r="H313" s="35"/>
      <c r="I313" s="54">
        <f>G313</f>
        <v>0</v>
      </c>
      <c r="J313" s="50" t="s">
        <v>911</v>
      </c>
      <c r="K313" s="50" t="str">
        <f t="shared" si="16"/>
        <v/>
      </c>
      <c r="M313" s="338"/>
    </row>
    <row r="314" spans="1:13" s="20" customFormat="1" ht="16.5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0</v>
      </c>
      <c r="H318" s="35"/>
      <c r="I318" s="36"/>
      <c r="J318" s="50" t="s">
        <v>914</v>
      </c>
      <c r="K318" s="50" t="str">
        <f t="shared" si="20"/>
        <v/>
      </c>
      <c r="M318" s="338"/>
    </row>
    <row r="319" spans="1:13" s="20" customFormat="1" ht="16.5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1"/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customHeight="1" x14ac:dyDescent="0.2">
      <c r="A324" s="279" t="s">
        <v>356</v>
      </c>
      <c r="B324" s="250" t="s">
        <v>357</v>
      </c>
      <c r="C324" s="55" t="s">
        <v>889</v>
      </c>
      <c r="D324" s="60"/>
      <c r="E324" s="60">
        <f>RESUMO!E324</f>
        <v>27.84</v>
      </c>
      <c r="F324" s="57">
        <f t="shared" si="21"/>
        <v>0</v>
      </c>
      <c r="G324" s="265"/>
      <c r="H324" s="36"/>
      <c r="I324" s="36"/>
      <c r="J324" s="58"/>
      <c r="K324" s="50" t="str">
        <f t="shared" si="20"/>
        <v/>
      </c>
      <c r="M324" s="345">
        <f>D324</f>
        <v>0</v>
      </c>
    </row>
    <row r="325" spans="1:13" s="20" customFormat="1" ht="16.5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0</v>
      </c>
      <c r="H331" s="35"/>
      <c r="I331" s="54">
        <f>G331</f>
        <v>0</v>
      </c>
      <c r="J331" s="50" t="s">
        <v>911</v>
      </c>
      <c r="K331" s="50" t="str">
        <f t="shared" si="20"/>
        <v/>
      </c>
      <c r="M331" s="338"/>
    </row>
    <row r="332" spans="1:13" s="20" customFormat="1" ht="16.5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0</v>
      </c>
      <c r="H336" s="36"/>
      <c r="I336" s="36"/>
      <c r="J336" s="58" t="s">
        <v>914</v>
      </c>
      <c r="K336" s="50" t="str">
        <f t="shared" si="20"/>
        <v/>
      </c>
      <c r="M336" s="345"/>
    </row>
    <row r="337" spans="1:13" s="20" customFormat="1" ht="16.5" customHeight="1" x14ac:dyDescent="0.2">
      <c r="A337" s="279" t="s">
        <v>379</v>
      </c>
      <c r="B337" s="251" t="s">
        <v>894</v>
      </c>
      <c r="C337" s="55" t="s">
        <v>937</v>
      </c>
      <c r="D337" s="60"/>
      <c r="E337" s="60">
        <f>RESUMO!E337</f>
        <v>1.5</v>
      </c>
      <c r="F337" s="57">
        <f>IF($D337=0,0,ROUND($D337*$E337,2))</f>
        <v>0</v>
      </c>
      <c r="G337" s="266"/>
      <c r="H337" s="36"/>
      <c r="I337" s="36"/>
      <c r="J337" s="58"/>
      <c r="K337" s="50" t="str">
        <f t="shared" si="20"/>
        <v/>
      </c>
      <c r="M337" s="345">
        <f>D337</f>
        <v>0</v>
      </c>
    </row>
    <row r="338" spans="1:13" s="20" customFormat="1" ht="16.5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customHeight="1" thickBot="1" x14ac:dyDescent="0.25">
      <c r="A339" s="305" t="s">
        <v>383</v>
      </c>
      <c r="B339" s="294" t="s">
        <v>384</v>
      </c>
      <c r="C339" s="64" t="s">
        <v>937</v>
      </c>
      <c r="D339" s="313"/>
      <c r="E339" s="313">
        <f>RESUMO!E339</f>
        <v>5.3</v>
      </c>
      <c r="F339" s="198">
        <f>IF($D339=0,0,ROUND($D339*$E339,2))</f>
        <v>0</v>
      </c>
      <c r="G339" s="302"/>
      <c r="H339" s="36"/>
      <c r="I339" s="36"/>
      <c r="J339" s="58"/>
      <c r="K339" s="50" t="str">
        <f t="shared" si="20"/>
        <v/>
      </c>
      <c r="M339" s="345"/>
    </row>
    <row r="340" spans="1:13" ht="16.5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0</v>
      </c>
      <c r="H370" s="36"/>
      <c r="I370" s="36"/>
      <c r="J370" s="58" t="s">
        <v>914</v>
      </c>
      <c r="K370" s="50" t="str">
        <f t="shared" si="20"/>
        <v/>
      </c>
      <c r="M370" s="345"/>
    </row>
    <row r="371" spans="1:13" s="20" customFormat="1" ht="16.5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customHeight="1" x14ac:dyDescent="0.2">
      <c r="A374" s="279" t="s">
        <v>453</v>
      </c>
      <c r="B374" s="250" t="s">
        <v>454</v>
      </c>
      <c r="C374" s="55" t="s">
        <v>887</v>
      </c>
      <c r="D374" s="60"/>
      <c r="E374" s="60">
        <f>RESUMO!E374</f>
        <v>313</v>
      </c>
      <c r="F374" s="57">
        <f t="shared" si="24"/>
        <v>0</v>
      </c>
      <c r="G374" s="265"/>
      <c r="H374" s="36"/>
      <c r="I374" s="36"/>
      <c r="J374" s="58"/>
      <c r="K374" s="50" t="str">
        <f t="shared" si="20"/>
        <v/>
      </c>
      <c r="M374" s="345">
        <f>M337*2.5*0.04</f>
        <v>0</v>
      </c>
    </row>
    <row r="375" spans="1:13" s="20" customFormat="1" ht="16.5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3" si="25">IF(G380&gt;0,"X",IF(F380&gt;0,"X",""))</f>
        <v/>
      </c>
    </row>
    <row r="381" spans="1:13" s="20" customFormat="1" ht="16.5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0</v>
      </c>
      <c r="H394" s="35"/>
      <c r="I394" s="54">
        <f>G394</f>
        <v>0</v>
      </c>
      <c r="J394" s="50" t="s">
        <v>911</v>
      </c>
      <c r="K394" s="50" t="str">
        <f t="shared" si="25"/>
        <v/>
      </c>
    </row>
    <row r="395" spans="1:11" s="20" customFormat="1" ht="16.5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0</v>
      </c>
      <c r="H395" s="36"/>
      <c r="I395" s="36"/>
      <c r="J395" s="58" t="s">
        <v>914</v>
      </c>
      <c r="K395" s="58" t="str">
        <f t="shared" si="25"/>
        <v/>
      </c>
    </row>
    <row r="396" spans="1:11" s="20" customFormat="1" ht="16.5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0</v>
      </c>
    </row>
    <row r="414" spans="1:13" s="20" customFormat="1" ht="16.5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customHeight="1" x14ac:dyDescent="0.2">
      <c r="A418" s="279" t="s">
        <v>529</v>
      </c>
      <c r="B418" s="250" t="s">
        <v>530</v>
      </c>
      <c r="C418" s="55" t="s">
        <v>937</v>
      </c>
      <c r="D418" s="56"/>
      <c r="E418" s="60">
        <f>RESUMO!E418</f>
        <v>1.8</v>
      </c>
      <c r="F418" s="57">
        <f t="shared" si="27"/>
        <v>0</v>
      </c>
      <c r="G418" s="265"/>
      <c r="H418" s="36"/>
      <c r="I418" s="36"/>
      <c r="J418" s="58"/>
      <c r="K418" s="58" t="str">
        <f t="shared" si="25"/>
        <v/>
      </c>
      <c r="M418" s="325">
        <f>M434+M433</f>
        <v>0</v>
      </c>
    </row>
    <row r="419" spans="1:13" s="20" customFormat="1" ht="16.5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0</v>
      </c>
      <c r="H421" s="35"/>
      <c r="I421" s="36"/>
      <c r="J421" s="50" t="s">
        <v>914</v>
      </c>
      <c r="K421" s="50" t="str">
        <f t="shared" si="25"/>
        <v/>
      </c>
    </row>
    <row r="422" spans="1:13" ht="16.5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8">IF($D422=0,0,ROUND($D422*$E422,2))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8"/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customHeight="1" x14ac:dyDescent="0.2">
      <c r="A433" s="279" t="s">
        <v>560</v>
      </c>
      <c r="B433" s="250" t="s">
        <v>1189</v>
      </c>
      <c r="C433" s="55" t="s">
        <v>937</v>
      </c>
      <c r="D433" s="56"/>
      <c r="E433" s="60">
        <f>RESUMO!E433</f>
        <v>51.89</v>
      </c>
      <c r="F433" s="57">
        <f t="shared" si="28"/>
        <v>0</v>
      </c>
      <c r="G433" s="265"/>
      <c r="H433" s="36"/>
      <c r="I433" s="36"/>
      <c r="J433" s="58"/>
      <c r="K433" s="58" t="str">
        <f t="shared" si="25"/>
        <v/>
      </c>
      <c r="M433" s="325">
        <f>D433</f>
        <v>0</v>
      </c>
    </row>
    <row r="434" spans="1:13" s="20" customFormat="1" ht="16.5" customHeight="1" x14ac:dyDescent="0.2">
      <c r="A434" s="279"/>
      <c r="B434" s="250" t="s">
        <v>1190</v>
      </c>
      <c r="C434" s="55" t="s">
        <v>937</v>
      </c>
      <c r="D434" s="56"/>
      <c r="E434" s="60">
        <f>RESUMO!E434</f>
        <v>55.7</v>
      </c>
      <c r="F434" s="57">
        <f t="shared" si="28"/>
        <v>0</v>
      </c>
      <c r="G434" s="265"/>
      <c r="H434" s="36"/>
      <c r="I434" s="36"/>
      <c r="J434" s="58"/>
      <c r="K434" s="58" t="str">
        <f t="shared" si="25"/>
        <v/>
      </c>
      <c r="M434" s="325">
        <f>D434</f>
        <v>0</v>
      </c>
    </row>
    <row r="435" spans="1:13" s="20" customFormat="1" ht="16.5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customHeight="1" x14ac:dyDescent="0.2">
      <c r="A439" s="279"/>
      <c r="B439" s="250" t="s">
        <v>1201</v>
      </c>
      <c r="C439" s="55" t="s">
        <v>937</v>
      </c>
      <c r="D439" s="56"/>
      <c r="E439" s="60">
        <f>RESUMO!E439</f>
        <v>129.72999999999999</v>
      </c>
      <c r="F439" s="57">
        <f t="shared" si="28"/>
        <v>0</v>
      </c>
      <c r="G439" s="265"/>
      <c r="H439" s="36"/>
      <c r="I439" s="36"/>
      <c r="J439" s="58"/>
      <c r="K439" s="58" t="str">
        <f t="shared" si="25"/>
        <v/>
      </c>
    </row>
    <row r="440" spans="1:13" s="20" customFormat="1" ht="16.5" customHeight="1" x14ac:dyDescent="0.2">
      <c r="A440" s="279"/>
      <c r="B440" s="250" t="s">
        <v>1202</v>
      </c>
      <c r="C440" s="55" t="s">
        <v>937</v>
      </c>
      <c r="D440" s="56"/>
      <c r="E440" s="60">
        <f>RESUMO!E440</f>
        <v>129.72999999999999</v>
      </c>
      <c r="F440" s="57">
        <f t="shared" si="28"/>
        <v>0</v>
      </c>
      <c r="G440" s="265"/>
      <c r="H440" s="36"/>
      <c r="I440" s="36"/>
      <c r="J440" s="58"/>
      <c r="K440" s="58" t="str">
        <f t="shared" si="25"/>
        <v/>
      </c>
    </row>
    <row r="441" spans="1:13" s="20" customFormat="1" ht="18.75" customHeight="1" x14ac:dyDescent="0.2">
      <c r="A441" s="279" t="s">
        <v>568</v>
      </c>
      <c r="B441" s="344" t="s">
        <v>1200</v>
      </c>
      <c r="C441" s="55" t="s">
        <v>917</v>
      </c>
      <c r="D441" s="60"/>
      <c r="E441" s="60">
        <f>RESUMO!E441</f>
        <v>334</v>
      </c>
      <c r="F441" s="57">
        <f t="shared" si="28"/>
        <v>0</v>
      </c>
      <c r="G441" s="265"/>
      <c r="H441" s="36"/>
      <c r="I441" s="36"/>
      <c r="J441" s="58"/>
      <c r="K441" s="58" t="str">
        <f t="shared" si="25"/>
        <v/>
      </c>
    </row>
    <row r="442" spans="1:13" s="20" customFormat="1" ht="16.5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ref="K444:K507" si="29">IF(G444&gt;0,"X",IF(F444&gt;0,"X",""))</f>
        <v/>
      </c>
    </row>
    <row r="445" spans="1:13" s="20" customFormat="1" ht="16.5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30">IF($D445=0,0,ROUND($D445*$E445,2))</f>
        <v>0</v>
      </c>
      <c r="G445" s="266"/>
      <c r="H445" s="36"/>
      <c r="I445" s="36"/>
      <c r="J445" s="58"/>
      <c r="K445" s="58" t="str">
        <f t="shared" si="29"/>
        <v/>
      </c>
    </row>
    <row r="446" spans="1:13" s="20" customFormat="1" ht="16.5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30"/>
        <v>0</v>
      </c>
      <c r="G446" s="265"/>
      <c r="H446" s="36"/>
      <c r="I446" s="36"/>
      <c r="J446" s="58"/>
      <c r="K446" s="58" t="str">
        <f t="shared" si="29"/>
        <v/>
      </c>
      <c r="M446" s="20">
        <f>M418*0.05</f>
        <v>0</v>
      </c>
    </row>
    <row r="447" spans="1:13" s="20" customFormat="1" ht="16.5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30"/>
        <v>0</v>
      </c>
      <c r="G447" s="265"/>
      <c r="H447" s="36"/>
      <c r="I447" s="36"/>
      <c r="J447" s="58"/>
      <c r="K447" s="58" t="str">
        <f t="shared" si="29"/>
        <v/>
      </c>
    </row>
    <row r="448" spans="1:13" s="20" customFormat="1" ht="16.5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30"/>
        <v>0</v>
      </c>
      <c r="G448" s="265"/>
      <c r="H448" s="36"/>
      <c r="I448" s="36"/>
      <c r="J448" s="58"/>
      <c r="K448" s="58" t="str">
        <f t="shared" si="29"/>
        <v/>
      </c>
    </row>
    <row r="449" spans="1:11" s="20" customFormat="1" ht="16.5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30"/>
        <v>0</v>
      </c>
      <c r="G449" s="265"/>
      <c r="H449" s="36"/>
      <c r="I449" s="36"/>
      <c r="J449" s="58"/>
      <c r="K449" s="58" t="str">
        <f t="shared" si="29"/>
        <v/>
      </c>
    </row>
    <row r="450" spans="1:11" s="20" customFormat="1" ht="16.5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30"/>
        <v>0</v>
      </c>
      <c r="G450" s="265"/>
      <c r="H450" s="36"/>
      <c r="I450" s="36"/>
      <c r="J450" s="58"/>
      <c r="K450" s="58" t="str">
        <f t="shared" si="29"/>
        <v/>
      </c>
    </row>
    <row r="451" spans="1:11" s="20" customFormat="1" ht="16.5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30"/>
        <v>0</v>
      </c>
      <c r="G451" s="265"/>
      <c r="H451" s="36"/>
      <c r="I451" s="36"/>
      <c r="J451" s="58"/>
      <c r="K451" s="58" t="str">
        <f t="shared" si="29"/>
        <v/>
      </c>
    </row>
    <row r="452" spans="1:11" s="20" customFormat="1" ht="16.5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30"/>
        <v>0</v>
      </c>
      <c r="G452" s="302"/>
      <c r="H452" s="36"/>
      <c r="I452" s="36"/>
      <c r="J452" s="58"/>
      <c r="K452" s="58" t="str">
        <f t="shared" si="29"/>
        <v/>
      </c>
    </row>
    <row r="453" spans="1:11" s="20" customFormat="1" ht="16.5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0</v>
      </c>
      <c r="H453" s="36"/>
      <c r="I453" s="36"/>
      <c r="J453" s="58" t="s">
        <v>914</v>
      </c>
      <c r="K453" s="58" t="str">
        <f t="shared" si="29"/>
        <v/>
      </c>
    </row>
    <row r="454" spans="1:11" s="20" customFormat="1" ht="16.5" customHeight="1" x14ac:dyDescent="0.2">
      <c r="A454" s="279" t="s">
        <v>591</v>
      </c>
      <c r="B454" s="251" t="s">
        <v>592</v>
      </c>
      <c r="C454" s="55" t="s">
        <v>937</v>
      </c>
      <c r="D454" s="60"/>
      <c r="E454" s="60">
        <f>RESUMO!E454</f>
        <v>7.85</v>
      </c>
      <c r="F454" s="57">
        <f>IF($D454=0,0,ROUND($D454*$E454,2))</f>
        <v>0</v>
      </c>
      <c r="G454" s="266"/>
      <c r="H454" s="36"/>
      <c r="I454" s="36"/>
      <c r="J454" s="58"/>
      <c r="K454" s="58" t="str">
        <f t="shared" si="29"/>
        <v/>
      </c>
    </row>
    <row r="455" spans="1:11" s="20" customFormat="1" ht="16.5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29"/>
        <v/>
      </c>
    </row>
    <row r="456" spans="1:11" s="20" customFormat="1" ht="16.5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29"/>
        <v/>
      </c>
    </row>
    <row r="457" spans="1:11" s="20" customFormat="1" ht="16.5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29"/>
        <v/>
      </c>
    </row>
    <row r="458" spans="1:11" s="20" customFormat="1" ht="16.5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0</v>
      </c>
      <c r="H458" s="36"/>
      <c r="I458" s="36"/>
      <c r="J458" s="58" t="s">
        <v>914</v>
      </c>
      <c r="K458" s="58" t="str">
        <f t="shared" si="29"/>
        <v/>
      </c>
    </row>
    <row r="459" spans="1:11" s="20" customFormat="1" ht="16.5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29"/>
        <v/>
      </c>
    </row>
    <row r="460" spans="1:11" s="20" customFormat="1" ht="16.5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29"/>
        <v/>
      </c>
    </row>
    <row r="461" spans="1:11" s="20" customFormat="1" ht="16.5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29"/>
        <v/>
      </c>
    </row>
    <row r="462" spans="1:11" s="20" customFormat="1" ht="16.5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29"/>
        <v/>
      </c>
    </row>
    <row r="463" spans="1:11" s="20" customFormat="1" ht="16.5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29"/>
        <v/>
      </c>
    </row>
    <row r="464" spans="1:11" s="20" customFormat="1" ht="16.5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29"/>
        <v/>
      </c>
    </row>
    <row r="465" spans="1:11" s="20" customFormat="1" ht="16.5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29"/>
        <v/>
      </c>
    </row>
    <row r="466" spans="1:11" s="20" customFormat="1" ht="16.5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29"/>
        <v/>
      </c>
    </row>
    <row r="467" spans="1:11" s="20" customFormat="1" ht="16.5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29"/>
        <v/>
      </c>
    </row>
    <row r="468" spans="1:11" s="20" customFormat="1" ht="16.5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29"/>
        <v/>
      </c>
    </row>
    <row r="469" spans="1:11" s="20" customFormat="1" ht="16.5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29"/>
        <v/>
      </c>
    </row>
    <row r="470" spans="1:11" s="20" customFormat="1" ht="16.5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29"/>
        <v/>
      </c>
    </row>
    <row r="471" spans="1:11" s="20" customFormat="1" ht="16.5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29"/>
        <v/>
      </c>
    </row>
    <row r="472" spans="1:11" s="20" customFormat="1" ht="16.5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29"/>
        <v/>
      </c>
    </row>
    <row r="473" spans="1:11" s="20" customFormat="1" ht="16.5" customHeight="1" x14ac:dyDescent="0.2">
      <c r="A473" s="279" t="s">
        <v>622</v>
      </c>
      <c r="B473" s="250" t="s">
        <v>623</v>
      </c>
      <c r="C473" s="55" t="s">
        <v>889</v>
      </c>
      <c r="D473" s="56"/>
      <c r="E473" s="60">
        <f>RESUMO!E473</f>
        <v>11.8</v>
      </c>
      <c r="F473" s="57">
        <f t="shared" si="31"/>
        <v>0</v>
      </c>
      <c r="G473" s="265"/>
      <c r="H473" s="36"/>
      <c r="I473" s="36"/>
      <c r="J473" s="58"/>
      <c r="K473" s="58" t="str">
        <f t="shared" si="29"/>
        <v/>
      </c>
    </row>
    <row r="474" spans="1:11" s="20" customFormat="1" ht="16.5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29"/>
        <v/>
      </c>
    </row>
    <row r="475" spans="1:11" s="20" customFormat="1" ht="16.5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29"/>
        <v/>
      </c>
    </row>
    <row r="476" spans="1:11" s="20" customFormat="1" ht="16.5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29"/>
        <v/>
      </c>
    </row>
    <row r="477" spans="1:11" s="20" customFormat="1" ht="16.5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29"/>
        <v/>
      </c>
    </row>
    <row r="478" spans="1:11" s="20" customFormat="1" ht="16.5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29"/>
        <v/>
      </c>
    </row>
    <row r="479" spans="1:11" s="20" customFormat="1" ht="16.5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29"/>
        <v/>
      </c>
    </row>
    <row r="480" spans="1:11" s="20" customFormat="1" ht="16.5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29"/>
        <v/>
      </c>
    </row>
    <row r="481" spans="1:11" s="20" customFormat="1" ht="16.5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29"/>
        <v/>
      </c>
    </row>
    <row r="482" spans="1:11" s="20" customFormat="1" ht="16.5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29"/>
        <v/>
      </c>
    </row>
    <row r="483" spans="1:11" s="20" customFormat="1" ht="16.5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29"/>
        <v/>
      </c>
    </row>
    <row r="484" spans="1:11" s="20" customFormat="1" ht="16.5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29"/>
        <v/>
      </c>
    </row>
    <row r="485" spans="1:11" s="20" customFormat="1" ht="16.5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29"/>
        <v/>
      </c>
    </row>
    <row r="486" spans="1:11" s="20" customFormat="1" ht="16.5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29"/>
        <v/>
      </c>
    </row>
    <row r="487" spans="1:11" s="20" customFormat="1" ht="16.5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29"/>
        <v/>
      </c>
    </row>
    <row r="488" spans="1:11" s="20" customFormat="1" ht="16.5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29"/>
        <v/>
      </c>
    </row>
    <row r="489" spans="1:11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0</v>
      </c>
      <c r="H489" s="16"/>
      <c r="I489" s="68">
        <f>G489</f>
        <v>0</v>
      </c>
      <c r="J489" s="58" t="s">
        <v>911</v>
      </c>
      <c r="K489" s="58" t="str">
        <f t="shared" si="29"/>
        <v/>
      </c>
    </row>
    <row r="490" spans="1:11" s="20" customFormat="1" ht="16.5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29"/>
        <v/>
      </c>
    </row>
    <row r="491" spans="1:11" s="20" customFormat="1" ht="16.5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29"/>
        <v/>
      </c>
    </row>
    <row r="492" spans="1:11" s="20" customFormat="1" ht="16.5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29"/>
        <v/>
      </c>
    </row>
    <row r="493" spans="1:11" s="20" customFormat="1" ht="16.5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29"/>
        <v/>
      </c>
    </row>
    <row r="494" spans="1:11" s="20" customFormat="1" ht="16.5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29"/>
        <v/>
      </c>
    </row>
    <row r="495" spans="1:11" s="20" customFormat="1" ht="16.5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29"/>
        <v/>
      </c>
    </row>
    <row r="496" spans="1:11" s="20" customFormat="1" ht="16.5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29"/>
        <v/>
      </c>
    </row>
    <row r="497" spans="1:11" s="20" customFormat="1" ht="16.5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29"/>
        <v/>
      </c>
    </row>
    <row r="498" spans="1:11" s="20" customFormat="1" ht="16.5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29"/>
        <v/>
      </c>
    </row>
    <row r="499" spans="1:11" s="20" customFormat="1" ht="16.5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29"/>
        <v/>
      </c>
    </row>
    <row r="500" spans="1:11" s="20" customFormat="1" ht="16.5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29"/>
        <v/>
      </c>
    </row>
    <row r="501" spans="1:11" s="20" customFormat="1" ht="16.5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29"/>
        <v/>
      </c>
    </row>
    <row r="502" spans="1:11" s="20" customFormat="1" ht="16.5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29"/>
        <v/>
      </c>
    </row>
    <row r="503" spans="1:11" s="20" customFormat="1" ht="16.5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29"/>
        <v/>
      </c>
    </row>
    <row r="504" spans="1:11" s="20" customFormat="1" ht="16.5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29"/>
        <v/>
      </c>
    </row>
    <row r="505" spans="1:11" s="20" customFormat="1" ht="16.5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29"/>
        <v/>
      </c>
    </row>
    <row r="506" spans="1:11" s="20" customFormat="1" ht="16.5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29"/>
        <v/>
      </c>
    </row>
    <row r="507" spans="1:11" s="20" customFormat="1" ht="16.5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29"/>
        <v/>
      </c>
    </row>
    <row r="508" spans="1:11" s="20" customFormat="1" ht="16.5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ref="K508:K571" si="33">IF(G508&gt;0,"X",IF(F508&gt;0,"X",""))</f>
        <v/>
      </c>
    </row>
    <row r="509" spans="1:11" s="20" customFormat="1" ht="16.5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si="33"/>
        <v/>
      </c>
    </row>
    <row r="510" spans="1:11" s="20" customFormat="1" ht="16.5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0</v>
      </c>
      <c r="H515" s="70"/>
      <c r="I515" s="69"/>
      <c r="J515" s="58" t="s">
        <v>914</v>
      </c>
      <c r="K515" s="58" t="str">
        <f t="shared" si="33"/>
        <v/>
      </c>
    </row>
    <row r="516" spans="1:11" s="20" customFormat="1" ht="16.5" customHeight="1" x14ac:dyDescent="0.2">
      <c r="A516" s="282" t="s">
        <v>704</v>
      </c>
      <c r="B516" s="256" t="s">
        <v>705</v>
      </c>
      <c r="C516" s="231" t="s">
        <v>937</v>
      </c>
      <c r="D516" s="60"/>
      <c r="E516" s="60">
        <f>RESUMO!E516</f>
        <v>21.94</v>
      </c>
      <c r="F516" s="232">
        <f t="shared" ref="F516:F530" si="34">IF($D516=0,0,ROUND($D516*$E516,2))</f>
        <v>0</v>
      </c>
      <c r="G516" s="272"/>
      <c r="H516" s="70"/>
      <c r="I516" s="69"/>
      <c r="J516" s="58"/>
      <c r="K516" s="58" t="str">
        <f t="shared" si="33"/>
        <v/>
      </c>
    </row>
    <row r="517" spans="1:11" s="20" customFormat="1" ht="16.5" customHeight="1" x14ac:dyDescent="0.2">
      <c r="A517" s="282" t="s">
        <v>706</v>
      </c>
      <c r="B517" s="283" t="s">
        <v>707</v>
      </c>
      <c r="C517" s="231" t="s">
        <v>937</v>
      </c>
      <c r="D517" s="60"/>
      <c r="E517" s="60">
        <f>RESUMO!E517</f>
        <v>21.94</v>
      </c>
      <c r="F517" s="334">
        <f t="shared" si="34"/>
        <v>0</v>
      </c>
      <c r="G517" s="270"/>
      <c r="H517" s="70"/>
      <c r="I517" s="69"/>
      <c r="J517" s="58"/>
      <c r="K517" s="58" t="str">
        <f t="shared" si="33"/>
        <v/>
      </c>
    </row>
    <row r="518" spans="1:11" s="20" customFormat="1" ht="16.5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ref="K572:K597" si="37">IF(G572&gt;0,"X",IF(F572&gt;0,"X",""))</f>
        <v/>
      </c>
    </row>
    <row r="573" spans="1:11" s="20" customFormat="1" ht="16.5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si="37"/>
        <v/>
      </c>
    </row>
    <row r="574" spans="1:11" s="20" customFormat="1" ht="16.5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0</v>
      </c>
      <c r="H597" s="35"/>
      <c r="I597" s="71">
        <f>SUM(I8:I562)</f>
        <v>0</v>
      </c>
      <c r="J597" s="50" t="s">
        <v>911</v>
      </c>
      <c r="K597" s="50" t="str">
        <f t="shared" si="37"/>
        <v/>
      </c>
    </row>
    <row r="599" spans="1:11" x14ac:dyDescent="0.2">
      <c r="F599" s="72">
        <f>SUM(F10:F595)</f>
        <v>0</v>
      </c>
      <c r="G599" s="72"/>
    </row>
    <row r="600" spans="1:11" x14ac:dyDescent="0.2">
      <c r="G600" s="72"/>
    </row>
  </sheetData>
  <autoFilter ref="A7:K595"/>
  <mergeCells count="1">
    <mergeCell ref="B4:G4"/>
  </mergeCells>
  <phoneticPr fontId="2" type="noConversion"/>
  <pageMargins left="0.39370078740157483" right="0.19685039370078741" top="0.59055118110236227" bottom="0.39370078740157483" header="0.51181102362204722" footer="0.51181102362204722"/>
  <pageSetup paperSize="9" scale="73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filterMode="1">
    <pageSetUpPr fitToPage="1"/>
  </sheetPr>
  <dimension ref="A1:V606"/>
  <sheetViews>
    <sheetView showGridLines="0" topLeftCell="A90" zoomScale="75" zoomScaleNormal="75" workbookViewId="0">
      <selection activeCell="B599" sqref="B599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6" style="18" customWidth="1"/>
    <col min="7" max="7" width="21" style="18" customWidth="1"/>
    <col min="8" max="8" width="2.83203125" style="18" customWidth="1"/>
    <col min="9" max="9" width="13.33203125" style="20" hidden="1" customWidth="1"/>
    <col min="10" max="10" width="10.5" style="18" customWidth="1"/>
    <col min="11" max="11" width="15.83203125" style="18" customWidth="1"/>
    <col min="12" max="12" width="12.33203125" style="18" hidden="1" customWidth="1"/>
    <col min="13" max="13" width="5.6640625" style="18" customWidth="1"/>
    <col min="14" max="14" width="10" style="18" hidden="1" customWidth="1"/>
    <col min="15" max="15" width="5.6640625" style="18"/>
    <col min="16" max="16" width="11.5" style="18" customWidth="1"/>
    <col min="17" max="18" width="5.6640625" style="18"/>
    <col min="19" max="19" width="17" style="18" customWidth="1"/>
    <col min="20" max="20" width="24.33203125" style="18" customWidth="1"/>
    <col min="21" max="21" width="19.6640625" style="18" customWidth="1"/>
    <col min="22" max="22" width="19.5" style="18" customWidth="1"/>
    <col min="23" max="16384" width="5.6640625" style="18"/>
  </cols>
  <sheetData>
    <row r="1" spans="1:14" ht="18" customHeight="1" thickBot="1" x14ac:dyDescent="0.25">
      <c r="A1" s="9" t="s">
        <v>1171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4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1208</v>
      </c>
      <c r="H2" s="320"/>
      <c r="I2" s="20"/>
      <c r="J2" s="21"/>
      <c r="K2" s="60">
        <f>IMIGRANTES!K2+'IRMÃ CARMELITA'!K2+NITERÓI!K2+'BELO HORIZONTE'!K2+'S SALVADOR'!K2+'PROJETADA Y'!K2+'BARÃO RIO BRANCO'!K2+'8'!K2+'9'!K2+'10'!K2+'11'!K2+'12'!K2</f>
        <v>127</v>
      </c>
    </row>
    <row r="3" spans="1:14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4" s="19" customFormat="1" ht="20.100000000000001" customHeight="1" thickBot="1" x14ac:dyDescent="0.25">
      <c r="A4" s="27" t="s">
        <v>51</v>
      </c>
      <c r="B4" s="358" t="s">
        <v>1197</v>
      </c>
      <c r="C4" s="359"/>
      <c r="D4" s="359"/>
      <c r="E4" s="359"/>
      <c r="F4" s="359"/>
      <c r="G4" s="360"/>
      <c r="H4" s="25"/>
      <c r="I4" s="16"/>
      <c r="J4" s="25"/>
      <c r="K4" s="26"/>
    </row>
    <row r="5" spans="1:14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4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4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4" ht="16.5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1660</v>
      </c>
      <c r="H8" s="35"/>
      <c r="I8" s="54">
        <f>G8</f>
        <v>1660</v>
      </c>
      <c r="J8" s="50" t="s">
        <v>911</v>
      </c>
      <c r="K8" s="50" t="str">
        <f t="shared" ref="K8:K39" si="0">IF(G8&gt;0,"X",IF(F8&gt;0,"X",""))</f>
        <v>X</v>
      </c>
      <c r="N8" s="72">
        <f>'S SALVADOR'!G8+'BELO HORIZONTE'!G8+NITERÓI!G8+IMIGRANTES!G8+'IRMÃ CARMELITA'!G8+'PROJETADA Y'!G8+'BARÃO RIO BRANCO'!G8+'8'!G8+'9'!G8</f>
        <v>1660</v>
      </c>
    </row>
    <row r="9" spans="1:14" ht="16.5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1660</v>
      </c>
      <c r="H9" s="35"/>
      <c r="I9" s="36"/>
      <c r="J9" s="50" t="s">
        <v>914</v>
      </c>
      <c r="K9" s="50" t="str">
        <f t="shared" si="0"/>
        <v>X</v>
      </c>
    </row>
    <row r="10" spans="1:14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60">
        <f>IMIGRANTES!D10+'IRMÃ CARMELITA'!D10+NITERÓI!D10+'BELO HORIZONTE'!D10+'S SALVADOR'!D10+'PROJETADA Y'!D10+'BARÃO RIO BRANCO'!D10+'8'!D10+'9'!D10+'10'!D10+'11'!D10+'12'!D10</f>
        <v>0</v>
      </c>
      <c r="E10" s="56"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 t="shared" si="0"/>
        <v/>
      </c>
    </row>
    <row r="11" spans="1:14" ht="16.5" customHeight="1" thickBot="1" x14ac:dyDescent="0.25">
      <c r="A11" s="277" t="s">
        <v>918</v>
      </c>
      <c r="B11" s="246" t="s">
        <v>919</v>
      </c>
      <c r="C11" s="59" t="s">
        <v>917</v>
      </c>
      <c r="D11" s="60">
        <f>IMIGRANTES!D11+'IRMÃ CARMELITA'!D11+NITERÓI!D11+'BELO HORIZONTE'!D11+'S SALVADOR'!D11+'PROJETADA Y'!D11+'BARÃO RIO BRANCO'!D11+'8'!D11+'9'!D11+'10'!D11+'11'!D11+'12'!D11</f>
        <v>1</v>
      </c>
      <c r="E11" s="60">
        <v>1660</v>
      </c>
      <c r="F11" s="61">
        <f>IF($D11=0,0,ROUND($D11*$E11,2))</f>
        <v>1660</v>
      </c>
      <c r="G11" s="263"/>
      <c r="H11" s="35"/>
      <c r="I11" s="36"/>
      <c r="J11" s="50"/>
      <c r="K11" s="50" t="str">
        <f t="shared" si="0"/>
        <v>X</v>
      </c>
    </row>
    <row r="12" spans="1:14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56"/>
      <c r="F12" s="57">
        <f>IF($D12=0,0,ROUND($D12*$E12,2))</f>
        <v>0</v>
      </c>
      <c r="G12" s="265"/>
      <c r="H12" s="36"/>
      <c r="I12" s="36"/>
      <c r="J12" s="58"/>
      <c r="K12" s="58" t="str">
        <f t="shared" si="0"/>
        <v/>
      </c>
    </row>
    <row r="13" spans="1:14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56"/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4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5"/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4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4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56"/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4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5"/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4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4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56"/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4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56"/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4" s="20" customFormat="1" ht="16.5" hidden="1" customHeight="1" thickBot="1" x14ac:dyDescent="0.25">
      <c r="A21" s="305" t="s">
        <v>941</v>
      </c>
      <c r="B21" s="293" t="s">
        <v>942</v>
      </c>
      <c r="C21" s="197" t="s">
        <v>930</v>
      </c>
      <c r="D21" s="65"/>
      <c r="E21" s="65"/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4" s="20" customFormat="1" ht="16.5" hidden="1" customHeight="1" x14ac:dyDescent="0.2">
      <c r="A22" s="280" t="s">
        <v>943</v>
      </c>
      <c r="B22" s="257" t="s">
        <v>944</v>
      </c>
      <c r="C22" s="310"/>
      <c r="D22" s="311"/>
      <c r="E22" s="311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4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56"/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4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>
        <f>IMIGRANTES!D24+'IRMÃ CARMELITA'!D24+NITERÓI!D24+'BELO HORIZONTE'!D24+'S SALVADOR'!D24+'PROJETADA Y'!D24+'BARÃO RIO BRANCO'!D24+'8'!D24+'9'!D24+'10'!D24+'11'!D24+'12'!D24</f>
        <v>0</v>
      </c>
      <c r="E24" s="56"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4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56"/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4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56"/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4" ht="16.5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14122.03</v>
      </c>
      <c r="H27" s="35"/>
      <c r="I27" s="54">
        <f>G27</f>
        <v>14122.03</v>
      </c>
      <c r="J27" s="50" t="s">
        <v>911</v>
      </c>
      <c r="K27" s="50" t="str">
        <f t="shared" si="0"/>
        <v>X</v>
      </c>
      <c r="N27" s="72">
        <f>'S SALVADOR'!G27+'BELO HORIZONTE'!G27+NITERÓI!G27+IMIGRANTES!G27+'IRMÃ CARMELITA'!G27+'PROJETADA Y'!G27+'BARÃO RIO BRANCO'!G27+'8'!G27+'9'!G27</f>
        <v>14122.04</v>
      </c>
    </row>
    <row r="28" spans="1:14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4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56"/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4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56"/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4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67"/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4" ht="16.5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14122.03</v>
      </c>
      <c r="H32" s="35"/>
      <c r="I32" s="36"/>
      <c r="J32" s="50" t="s">
        <v>914</v>
      </c>
      <c r="K32" s="50" t="str">
        <f t="shared" si="0"/>
        <v>X</v>
      </c>
    </row>
    <row r="33" spans="1:12" ht="16.5" customHeight="1" thickBot="1" x14ac:dyDescent="0.25">
      <c r="A33" s="277" t="s">
        <v>965</v>
      </c>
      <c r="B33" s="283" t="s">
        <v>966</v>
      </c>
      <c r="C33" s="59" t="s">
        <v>947</v>
      </c>
      <c r="D33" s="60">
        <f>IMIGRANTES!D33+'IRMÃ CARMELITA'!D33+NITERÓI!D33+'BELO HORIZONTE'!D33+'S SALVADOR'!D33+'PROJETADA Y'!D33+'BARÃO RIO BRANCO'!D33+'8'!D33+'9'!D33+'10'!D33+'11'!D33+'12'!D33</f>
        <v>2172.62</v>
      </c>
      <c r="E33" s="60">
        <v>6.5</v>
      </c>
      <c r="F33" s="212">
        <f t="shared" ref="F33:F70" si="1">IF($D33=0,0,ROUND($D33*$E33,2))</f>
        <v>14122.03</v>
      </c>
      <c r="G33" s="264"/>
      <c r="H33" s="35"/>
      <c r="I33" s="36"/>
      <c r="J33" s="50"/>
      <c r="K33" s="50" t="str">
        <f t="shared" si="0"/>
        <v>X</v>
      </c>
      <c r="L33" s="72">
        <f>IMIGRANTES!F33+'IRMÃ CARMELITA'!F33+NITERÓI!F33+'BELO HORIZONTE'!F33+'S SALVADOR'!F33+'PROJETADA Y'!F33+'BARÃO RIO BRANCO'!F33+'8'!F33+'9'!F33</f>
        <v>14122.039999999999</v>
      </c>
    </row>
    <row r="34" spans="1:12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56"/>
      <c r="F34" s="57">
        <f t="shared" si="1"/>
        <v>0</v>
      </c>
      <c r="G34" s="265"/>
      <c r="H34" s="36"/>
      <c r="I34" s="36"/>
      <c r="J34" s="58"/>
      <c r="K34" s="58" t="str">
        <f t="shared" si="0"/>
        <v/>
      </c>
    </row>
    <row r="35" spans="1:12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56"/>
      <c r="F35" s="57">
        <f t="shared" si="1"/>
        <v>0</v>
      </c>
      <c r="G35" s="265"/>
      <c r="H35" s="36"/>
      <c r="I35" s="36"/>
      <c r="J35" s="58"/>
      <c r="K35" s="58" t="str">
        <f t="shared" si="0"/>
        <v/>
      </c>
    </row>
    <row r="36" spans="1:12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56"/>
      <c r="F36" s="57">
        <f t="shared" si="1"/>
        <v>0</v>
      </c>
      <c r="G36" s="265"/>
      <c r="H36" s="36"/>
      <c r="I36" s="36"/>
      <c r="J36" s="58"/>
      <c r="K36" s="58" t="str">
        <f t="shared" si="0"/>
        <v/>
      </c>
    </row>
    <row r="37" spans="1:12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56"/>
      <c r="F37" s="57">
        <f t="shared" si="1"/>
        <v>0</v>
      </c>
      <c r="G37" s="265"/>
      <c r="H37" s="36"/>
      <c r="I37" s="36"/>
      <c r="J37" s="58"/>
      <c r="K37" s="58" t="str">
        <f t="shared" si="0"/>
        <v/>
      </c>
    </row>
    <row r="38" spans="1:12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56"/>
      <c r="F38" s="57">
        <f t="shared" si="1"/>
        <v>0</v>
      </c>
      <c r="G38" s="265"/>
      <c r="H38" s="36"/>
      <c r="I38" s="36"/>
      <c r="J38" s="58"/>
      <c r="K38" s="58" t="str">
        <f t="shared" si="0"/>
        <v/>
      </c>
    </row>
    <row r="39" spans="1:12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56"/>
      <c r="F39" s="57">
        <f t="shared" si="1"/>
        <v>0</v>
      </c>
      <c r="G39" s="265"/>
      <c r="H39" s="36"/>
      <c r="I39" s="36"/>
      <c r="J39" s="58"/>
      <c r="K39" s="58" t="str">
        <f t="shared" si="0"/>
        <v/>
      </c>
    </row>
    <row r="40" spans="1:12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56"/>
      <c r="F40" s="57">
        <f t="shared" si="1"/>
        <v>0</v>
      </c>
      <c r="G40" s="265"/>
      <c r="H40" s="36"/>
      <c r="I40" s="36"/>
      <c r="J40" s="58"/>
      <c r="K40" s="58" t="str">
        <f t="shared" ref="K40:K71" si="2">IF(G40&gt;0,"X",IF(F40&gt;0,"X",""))</f>
        <v/>
      </c>
    </row>
    <row r="41" spans="1:12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56"/>
      <c r="F41" s="57">
        <f t="shared" si="1"/>
        <v>0</v>
      </c>
      <c r="G41" s="265"/>
      <c r="H41" s="36"/>
      <c r="I41" s="36"/>
      <c r="J41" s="58"/>
      <c r="K41" s="58" t="str">
        <f t="shared" si="2"/>
        <v/>
      </c>
    </row>
    <row r="42" spans="1:12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56"/>
      <c r="F42" s="57">
        <f t="shared" si="1"/>
        <v>0</v>
      </c>
      <c r="G42" s="265"/>
      <c r="H42" s="36"/>
      <c r="I42" s="36"/>
      <c r="J42" s="58"/>
      <c r="K42" s="58" t="str">
        <f t="shared" si="2"/>
        <v/>
      </c>
    </row>
    <row r="43" spans="1:12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56"/>
      <c r="F43" s="57">
        <f t="shared" si="1"/>
        <v>0</v>
      </c>
      <c r="G43" s="265"/>
      <c r="H43" s="36"/>
      <c r="I43" s="36"/>
      <c r="J43" s="58"/>
      <c r="K43" s="58" t="str">
        <f t="shared" si="2"/>
        <v/>
      </c>
    </row>
    <row r="44" spans="1:12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56"/>
      <c r="F44" s="57">
        <f t="shared" si="1"/>
        <v>0</v>
      </c>
      <c r="G44" s="265"/>
      <c r="H44" s="36"/>
      <c r="I44" s="36"/>
      <c r="J44" s="58"/>
      <c r="K44" s="58" t="str">
        <f t="shared" si="2"/>
        <v/>
      </c>
    </row>
    <row r="45" spans="1:12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56"/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2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56"/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2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56"/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2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56"/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56"/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56"/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56"/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56"/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56"/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56"/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56"/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56"/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56"/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60">
        <f>IMIGRANTES!D58+'IRMÃ CARMELITA'!D58+NITERÓI!D58+'BELO HORIZONTE'!D58+'S SALVADOR'!D58+'PROJETADA Y'!D58+'BARÃO RIO BRANCO'!D58+'8'!D58+'9'!D58+'10'!D58+'11'!D58+'12'!D58</f>
        <v>0</v>
      </c>
      <c r="E58" s="56"/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56"/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56"/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56"/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56"/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56"/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56"/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56"/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56"/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56"/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56"/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56"/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67"/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214"/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ref="K72:K103" si="4">IF(G72&gt;0,"X",IF(F72&gt;0,"X",""))</f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56"/>
      <c r="F73" s="57">
        <f t="shared" si="3"/>
        <v>0</v>
      </c>
      <c r="G73" s="265"/>
      <c r="H73" s="36"/>
      <c r="I73" s="36"/>
      <c r="J73" s="58"/>
      <c r="K73" s="58" t="str">
        <f t="shared" si="4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56"/>
      <c r="F74" s="57">
        <f t="shared" si="3"/>
        <v>0</v>
      </c>
      <c r="G74" s="265"/>
      <c r="H74" s="36"/>
      <c r="I74" s="36"/>
      <c r="J74" s="58"/>
      <c r="K74" s="58" t="str">
        <f t="shared" si="4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56"/>
      <c r="F75" s="57">
        <f t="shared" si="3"/>
        <v>0</v>
      </c>
      <c r="G75" s="265"/>
      <c r="H75" s="36"/>
      <c r="I75" s="36"/>
      <c r="J75" s="58"/>
      <c r="K75" s="58" t="str">
        <f t="shared" si="4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56"/>
      <c r="F76" s="57">
        <f t="shared" si="3"/>
        <v>0</v>
      </c>
      <c r="G76" s="265"/>
      <c r="H76" s="36"/>
      <c r="I76" s="36"/>
      <c r="J76" s="58"/>
      <c r="K76" s="58" t="str">
        <f t="shared" si="4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56"/>
      <c r="F77" s="57">
        <f t="shared" si="3"/>
        <v>0</v>
      </c>
      <c r="G77" s="265"/>
      <c r="H77" s="36"/>
      <c r="I77" s="36"/>
      <c r="J77" s="58"/>
      <c r="K77" s="58" t="str">
        <f t="shared" si="4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56"/>
      <c r="F78" s="57">
        <f t="shared" si="3"/>
        <v>0</v>
      </c>
      <c r="G78" s="265"/>
      <c r="H78" s="36"/>
      <c r="I78" s="36"/>
      <c r="J78" s="58"/>
      <c r="K78" s="58" t="str">
        <f t="shared" si="4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56"/>
      <c r="F79" s="57">
        <f t="shared" si="3"/>
        <v>0</v>
      </c>
      <c r="G79" s="265"/>
      <c r="H79" s="36"/>
      <c r="I79" s="36"/>
      <c r="J79" s="58"/>
      <c r="K79" s="58" t="str">
        <f t="shared" si="4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56"/>
      <c r="F80" s="57">
        <f t="shared" si="3"/>
        <v>0</v>
      </c>
      <c r="G80" s="265"/>
      <c r="H80" s="36"/>
      <c r="I80" s="36"/>
      <c r="J80" s="58"/>
      <c r="K80" s="58" t="str">
        <f t="shared" si="4"/>
        <v/>
      </c>
    </row>
    <row r="81" spans="1:14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56"/>
      <c r="F81" s="57">
        <f t="shared" si="3"/>
        <v>0</v>
      </c>
      <c r="G81" s="268"/>
      <c r="H81" s="36"/>
      <c r="I81" s="36"/>
      <c r="J81" s="58"/>
      <c r="K81" s="58" t="str">
        <f t="shared" si="4"/>
        <v/>
      </c>
    </row>
    <row r="82" spans="1:14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105767.71</v>
      </c>
      <c r="H82" s="35"/>
      <c r="I82" s="54">
        <f>G82</f>
        <v>105767.71</v>
      </c>
      <c r="J82" s="50" t="s">
        <v>911</v>
      </c>
      <c r="K82" s="50" t="str">
        <f t="shared" si="4"/>
        <v>X</v>
      </c>
      <c r="N82" s="72">
        <f>'S SALVADOR'!G82+'BELO HORIZONTE'!G82+NITERÓI!G82+IMIGRANTES!G82+'IRMÃ CARMELITA'!G82+'PROJETADA Y'!G82+'BARÃO RIO BRANCO'!G82+'8'!G82+'9'!G82</f>
        <v>105767.72</v>
      </c>
    </row>
    <row r="83" spans="1:14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20575.41</v>
      </c>
      <c r="H83" s="35"/>
      <c r="I83" s="36"/>
      <c r="J83" s="50" t="s">
        <v>914</v>
      </c>
      <c r="K83" s="50" t="str">
        <f t="shared" si="4"/>
        <v>X</v>
      </c>
    </row>
    <row r="84" spans="1:14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56"/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4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56"/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4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56"/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4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56"/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4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56"/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4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56"/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4" ht="16.5" customHeight="1" x14ac:dyDescent="0.2">
      <c r="A90" s="277" t="s">
        <v>1078</v>
      </c>
      <c r="B90" s="246" t="s">
        <v>1079</v>
      </c>
      <c r="C90" s="59" t="s">
        <v>947</v>
      </c>
      <c r="D90" s="60">
        <f>IMIGRANTES!D90+'IRMÃ CARMELITA'!D90+NITERÓI!D90+'BELO HORIZONTE'!D90+'S SALVADOR'!D90+'PROJETADA Y'!D90+'BARÃO RIO BRANCO'!D90+'8'!D90+'9'!D90+'10'!D90+'11'!D90+'12'!D90</f>
        <v>998.92</v>
      </c>
      <c r="E90" s="60">
        <v>7.5</v>
      </c>
      <c r="F90" s="61">
        <f t="shared" si="5"/>
        <v>7491.9</v>
      </c>
      <c r="G90" s="263"/>
      <c r="H90" s="35"/>
      <c r="I90" s="36"/>
      <c r="J90" s="50"/>
      <c r="K90" s="50" t="str">
        <f t="shared" si="4"/>
        <v>X</v>
      </c>
      <c r="L90" s="72">
        <f>'IRMÃ CARMELITA'!F90+NITERÓI!F90+'BELO HORIZONTE'!F90+'S SALVADOR'!F90+'PROJETADA Y'!F90+'BARÃO RIO BRANCO'!F90+'9'!F90</f>
        <v>5526.9</v>
      </c>
    </row>
    <row r="91" spans="1:14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56"/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4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56"/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4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56"/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4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56"/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4" ht="16.5" customHeight="1" x14ac:dyDescent="0.2">
      <c r="A95" s="277" t="s">
        <v>1086</v>
      </c>
      <c r="B95" s="246" t="s">
        <v>1087</v>
      </c>
      <c r="C95" s="59" t="s">
        <v>947</v>
      </c>
      <c r="D95" s="60">
        <f>IMIGRANTES!D95+'IRMÃ CARMELITA'!D95+NITERÓI!D95+'BELO HORIZONTE'!D95+'S SALVADOR'!D95+'PROJETADA Y'!D95+'BARÃO RIO BRANCO'!D95+'8'!D95+'9'!D95+'10'!D95+'11'!D95+'12'!D95</f>
        <v>584.57000000000005</v>
      </c>
      <c r="E95" s="60">
        <v>13</v>
      </c>
      <c r="F95" s="61">
        <f t="shared" si="5"/>
        <v>7599.41</v>
      </c>
      <c r="G95" s="263"/>
      <c r="H95" s="35"/>
      <c r="I95" s="36"/>
      <c r="J95" s="50"/>
      <c r="K95" s="50" t="str">
        <f t="shared" si="4"/>
        <v>X</v>
      </c>
    </row>
    <row r="96" spans="1:14" ht="16.5" customHeight="1" x14ac:dyDescent="0.2">
      <c r="A96" s="277" t="s">
        <v>1088</v>
      </c>
      <c r="B96" s="246" t="s">
        <v>1089</v>
      </c>
      <c r="C96" s="59" t="s">
        <v>947</v>
      </c>
      <c r="D96" s="60">
        <f>IMIGRANTES!D96+'IRMÃ CARMELITA'!D96+NITERÓI!D96+'BELO HORIZONTE'!D96+'S SALVADOR'!D96+'PROJETADA Y'!D96+'BARÃO RIO BRANCO'!D96+'8'!D96+'9'!D96+'10'!D96+'11'!D96+'12'!D96</f>
        <v>250.53000000000003</v>
      </c>
      <c r="E96" s="60">
        <v>21.89</v>
      </c>
      <c r="F96" s="61">
        <f t="shared" si="5"/>
        <v>5484.1</v>
      </c>
      <c r="G96" s="263"/>
      <c r="H96" s="35"/>
      <c r="I96" s="36"/>
      <c r="J96" s="50"/>
      <c r="K96" s="50" t="str">
        <f t="shared" si="4"/>
        <v>X</v>
      </c>
      <c r="L96" s="72">
        <f>'IRMÃ CARMELITA'!F96+NITERÓI!F96+'BELO HORIZONTE'!F96+'S SALVADOR'!F96+'PROJETADA Y'!F96+'BARÃO RIO BRANCO'!F96+'9'!F96</f>
        <v>3911.5299999999993</v>
      </c>
    </row>
    <row r="97" spans="1:12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56"/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2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56"/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2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56"/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2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67"/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2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53494.3</v>
      </c>
      <c r="H101" s="35"/>
      <c r="I101" s="36"/>
      <c r="J101" s="50" t="s">
        <v>914</v>
      </c>
      <c r="K101" s="50" t="str">
        <f t="shared" si="4"/>
        <v>X</v>
      </c>
    </row>
    <row r="102" spans="1:12" ht="16.5" customHeight="1" x14ac:dyDescent="0.2">
      <c r="A102" s="277" t="s">
        <v>1099</v>
      </c>
      <c r="B102" s="283" t="s">
        <v>552</v>
      </c>
      <c r="C102" s="59" t="s">
        <v>889</v>
      </c>
      <c r="D102" s="60">
        <f>IMIGRANTES!D102+'IRMÃ CARMELITA'!D102+NITERÓI!D102+'BELO HORIZONTE'!D102+'S SALVADOR'!D102+'PROJETADA Y'!D102+'BARÃO RIO BRANCO'!D102+'8'!D102+'9'!D102+'10'!D102+'11'!D102+'12'!D102</f>
        <v>334</v>
      </c>
      <c r="E102" s="60">
        <v>60.1</v>
      </c>
      <c r="F102" s="212">
        <f t="shared" ref="F102:F133" si="6">IF($D102=0,0,ROUND($D102*$E102,2))</f>
        <v>20073.400000000001</v>
      </c>
      <c r="G102" s="264"/>
      <c r="H102" s="35"/>
      <c r="I102" s="36"/>
      <c r="J102" s="50"/>
      <c r="K102" s="50" t="str">
        <f t="shared" si="4"/>
        <v>X</v>
      </c>
      <c r="L102" s="72">
        <f>'IRMÃ CARMELITA'!F102+NITERÓI!F102+'BELO HORIZONTE'!F102+'S SALVADOR'!F102+'PROJETADA Y'!F102+'BARÃO RIO BRANCO'!F102+'9'!F102</f>
        <v>5949.9</v>
      </c>
    </row>
    <row r="103" spans="1:12" ht="16.5" customHeight="1" x14ac:dyDescent="0.2">
      <c r="A103" s="289" t="s">
        <v>1100</v>
      </c>
      <c r="B103" s="246" t="s">
        <v>270</v>
      </c>
      <c r="C103" s="59" t="s">
        <v>889</v>
      </c>
      <c r="D103" s="60">
        <f>IMIGRANTES!D103+'IRMÃ CARMELITA'!D103+NITERÓI!D103+'BELO HORIZONTE'!D103+'S SALVADOR'!D103+'PROJETADA Y'!D103+'BARÃO RIO BRANCO'!D103+'8'!D103+'9'!D103+'10'!D103+'11'!D103+'12'!D103</f>
        <v>303</v>
      </c>
      <c r="E103" s="60">
        <v>110.3</v>
      </c>
      <c r="F103" s="61">
        <f t="shared" si="6"/>
        <v>33420.9</v>
      </c>
      <c r="G103" s="263"/>
      <c r="H103" s="35"/>
      <c r="I103" s="36"/>
      <c r="J103" s="50"/>
      <c r="K103" s="50" t="str">
        <f t="shared" si="4"/>
        <v>X</v>
      </c>
      <c r="L103" s="72">
        <f>'BELO HORIZONTE'!F103+'S SALVADOR'!F103+'9'!F103</f>
        <v>12463.9</v>
      </c>
    </row>
    <row r="104" spans="1:12" ht="16.5" hidden="1" customHeight="1" x14ac:dyDescent="0.2">
      <c r="A104" s="277" t="s">
        <v>1101</v>
      </c>
      <c r="B104" s="246" t="s">
        <v>1173</v>
      </c>
      <c r="C104" s="59" t="s">
        <v>889</v>
      </c>
      <c r="D104" s="60">
        <f>IMIGRANTES!D104+'IRMÃ CARMELITA'!D104+NITERÓI!D104+'BELO HORIZONTE'!D104+'S SALVADOR'!D104+'PROJETADA Y'!D104+'BARÃO RIO BRANCO'!D104+'8'!D104+'9'!D104+'10'!D104+'11'!D104+'12'!D104</f>
        <v>0</v>
      </c>
      <c r="E104" s="60"/>
      <c r="F104" s="61">
        <f t="shared" si="6"/>
        <v>0</v>
      </c>
      <c r="G104" s="263"/>
      <c r="H104" s="35"/>
      <c r="I104" s="36"/>
      <c r="J104" s="50"/>
      <c r="K104" s="50" t="str">
        <f t="shared" ref="K104:K135" si="7">IF(G104&gt;0,"X",IF(F104&gt;0,"X",""))</f>
        <v/>
      </c>
      <c r="L104" s="72">
        <f>'S SALVADOR'!F104</f>
        <v>0</v>
      </c>
    </row>
    <row r="105" spans="1:12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>
        <f>IMIGRANTES!D105+'IRMÃ CARMELITA'!D105+NITERÓI!D105+'BELO HORIZONTE'!D105+'S SALVADOR'!D105+'PROJETADA Y'!D105+'BARÃO RIO BRANCO'!D105+'8'!D105+'9'!D105+'10'!D105+'11'!D105+'12'!D105</f>
        <v>0</v>
      </c>
      <c r="E105" s="56"/>
      <c r="F105" s="57">
        <f t="shared" si="6"/>
        <v>0</v>
      </c>
      <c r="G105" s="265"/>
      <c r="H105" s="36"/>
      <c r="I105" s="36"/>
      <c r="J105" s="58"/>
      <c r="K105" s="58" t="str">
        <f t="shared" si="7"/>
        <v/>
      </c>
    </row>
    <row r="106" spans="1:12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56"/>
      <c r="F106" s="57">
        <f t="shared" si="6"/>
        <v>0</v>
      </c>
      <c r="G106" s="265"/>
      <c r="H106" s="36"/>
      <c r="I106" s="36"/>
      <c r="J106" s="58"/>
      <c r="K106" s="58" t="str">
        <f t="shared" si="7"/>
        <v/>
      </c>
    </row>
    <row r="107" spans="1:12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56"/>
      <c r="F107" s="57">
        <f t="shared" si="6"/>
        <v>0</v>
      </c>
      <c r="G107" s="265"/>
      <c r="H107" s="36"/>
      <c r="I107" s="36"/>
      <c r="J107" s="58"/>
      <c r="K107" s="58" t="str">
        <f t="shared" si="7"/>
        <v/>
      </c>
    </row>
    <row r="108" spans="1:12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56"/>
      <c r="F108" s="57">
        <f t="shared" si="6"/>
        <v>0</v>
      </c>
      <c r="G108" s="265"/>
      <c r="H108" s="36"/>
      <c r="I108" s="36"/>
      <c r="J108" s="58"/>
      <c r="K108" s="58" t="str">
        <f t="shared" si="7"/>
        <v/>
      </c>
    </row>
    <row r="109" spans="1:12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56"/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2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56"/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2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56"/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2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56"/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56"/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56"/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56"/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56"/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56"/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56"/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56"/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56"/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56"/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56"/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56"/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56"/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56"/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56"/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56"/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56"/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56"/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56"/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56"/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56"/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56"/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56"/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56"/>
      <c r="F135" s="57">
        <f t="shared" si="8"/>
        <v>0</v>
      </c>
      <c r="G135" s="265"/>
      <c r="H135" s="36"/>
      <c r="I135" s="36"/>
      <c r="J135" s="58"/>
      <c r="K135" s="58" t="str">
        <f t="shared" si="7"/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56"/>
      <c r="F136" s="57">
        <f t="shared" si="8"/>
        <v>0</v>
      </c>
      <c r="G136" s="265"/>
      <c r="H136" s="36"/>
      <c r="I136" s="36"/>
      <c r="J136" s="58"/>
      <c r="K136" s="58" t="str">
        <f t="shared" ref="K136:K167" si="9">IF(G136&gt;0,"X",IF(F136&gt;0,"X",""))</f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56"/>
      <c r="F137" s="57">
        <f t="shared" si="8"/>
        <v>0</v>
      </c>
      <c r="G137" s="265"/>
      <c r="H137" s="36"/>
      <c r="I137" s="36"/>
      <c r="J137" s="58"/>
      <c r="K137" s="58" t="str">
        <f t="shared" si="9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56"/>
      <c r="F138" s="57">
        <f t="shared" si="8"/>
        <v>0</v>
      </c>
      <c r="G138" s="265"/>
      <c r="H138" s="36"/>
      <c r="I138" s="36"/>
      <c r="J138" s="58"/>
      <c r="K138" s="58" t="str">
        <f t="shared" si="9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56"/>
      <c r="F139" s="57">
        <f t="shared" si="8"/>
        <v>0</v>
      </c>
      <c r="G139" s="265"/>
      <c r="H139" s="36"/>
      <c r="I139" s="36"/>
      <c r="J139" s="58"/>
      <c r="K139" s="58" t="str">
        <f t="shared" si="9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56"/>
      <c r="F140" s="57">
        <f t="shared" si="8"/>
        <v>0</v>
      </c>
      <c r="G140" s="265"/>
      <c r="H140" s="36"/>
      <c r="I140" s="36"/>
      <c r="J140" s="58"/>
      <c r="K140" s="58" t="str">
        <f t="shared" si="9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56"/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56"/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56"/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56"/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56"/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56"/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56"/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56"/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56"/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56"/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56"/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56"/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56"/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56"/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56"/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56"/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56"/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56"/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56"/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56"/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60">
        <f>IMIGRANTES!D161+'IRMÃ CARMELITA'!D161+NITERÓI!D161+'BELO HORIZONTE'!D161+'S SALVADOR'!D161+'PROJETADA Y'!D161+'BARÃO RIO BRANCO'!D161+'8'!D161+'9'!D161+'10'!D161+'11'!D161+'12'!D161</f>
        <v>0</v>
      </c>
      <c r="E161" s="56"/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56"/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56"/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56"/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56"/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56"/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56"/>
      <c r="F167" s="57">
        <f t="shared" si="10"/>
        <v>0</v>
      </c>
      <c r="G167" s="265"/>
      <c r="H167" s="36"/>
      <c r="I167" s="36"/>
      <c r="J167" s="58"/>
      <c r="K167" s="58" t="str">
        <f t="shared" si="9"/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56"/>
      <c r="F168" s="57">
        <f t="shared" si="10"/>
        <v>0</v>
      </c>
      <c r="G168" s="265"/>
      <c r="H168" s="36"/>
      <c r="I168" s="36"/>
      <c r="J168" s="58"/>
      <c r="K168" s="58" t="str">
        <f t="shared" ref="K168:K179" si="11">IF(G168&gt;0,"X",IF(F168&gt;0,"X",""))</f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56"/>
      <c r="F169" s="57">
        <f t="shared" si="10"/>
        <v>0</v>
      </c>
      <c r="G169" s="265"/>
      <c r="H169" s="36"/>
      <c r="I169" s="36"/>
      <c r="J169" s="58"/>
      <c r="K169" s="58" t="str">
        <f t="shared" si="11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56"/>
      <c r="F170" s="57">
        <f t="shared" si="10"/>
        <v>0</v>
      </c>
      <c r="G170" s="265"/>
      <c r="H170" s="36"/>
      <c r="I170" s="36"/>
      <c r="J170" s="58"/>
      <c r="K170" s="58" t="str">
        <f t="shared" si="11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56"/>
      <c r="F171" s="57">
        <f t="shared" si="10"/>
        <v>0</v>
      </c>
      <c r="G171" s="265"/>
      <c r="H171" s="36"/>
      <c r="I171" s="36"/>
      <c r="J171" s="58"/>
      <c r="K171" s="58" t="str">
        <f t="shared" si="11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56"/>
      <c r="F172" s="57">
        <f t="shared" si="10"/>
        <v>0</v>
      </c>
      <c r="G172" s="265"/>
      <c r="H172" s="36"/>
      <c r="I172" s="36"/>
      <c r="J172" s="58"/>
      <c r="K172" s="58" t="str">
        <f t="shared" si="11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56"/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56"/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56"/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56"/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1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56"/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1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56"/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1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56"/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1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5"/>
      <c r="F180" s="66">
        <f t="shared" si="10"/>
        <v>0</v>
      </c>
      <c r="G180" s="265"/>
      <c r="H180" s="36"/>
      <c r="I180" s="36"/>
      <c r="J180" s="58"/>
      <c r="K180" s="58"/>
    </row>
    <row r="181" spans="1:11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5"/>
      <c r="F181" s="66">
        <f t="shared" si="10"/>
        <v>0</v>
      </c>
      <c r="G181" s="265"/>
      <c r="H181" s="36"/>
      <c r="I181" s="36"/>
      <c r="J181" s="58"/>
      <c r="K181" s="58"/>
    </row>
    <row r="182" spans="1:11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56"/>
      <c r="F182" s="57">
        <f t="shared" si="10"/>
        <v>0</v>
      </c>
      <c r="G182" s="265"/>
      <c r="H182" s="36"/>
      <c r="I182" s="36"/>
      <c r="J182" s="58"/>
      <c r="K182" s="58"/>
    </row>
    <row r="183" spans="1:11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56"/>
      <c r="F183" s="57">
        <f t="shared" si="10"/>
        <v>0</v>
      </c>
      <c r="G183" s="265"/>
      <c r="H183" s="36"/>
      <c r="I183" s="36"/>
      <c r="J183" s="58"/>
      <c r="K183" s="58"/>
    </row>
    <row r="184" spans="1:11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56"/>
      <c r="F184" s="57">
        <f t="shared" si="10"/>
        <v>0</v>
      </c>
      <c r="G184" s="265"/>
      <c r="H184" s="36"/>
      <c r="I184" s="36"/>
      <c r="J184" s="58"/>
      <c r="K184" s="58"/>
    </row>
    <row r="185" spans="1:11" s="20" customFormat="1" ht="16.5" hidden="1" customHeight="1" thickBot="1" x14ac:dyDescent="0.25">
      <c r="A185" s="288" t="s">
        <v>86</v>
      </c>
      <c r="B185" s="295" t="s">
        <v>87</v>
      </c>
      <c r="C185" s="64" t="s">
        <v>890</v>
      </c>
      <c r="D185" s="67"/>
      <c r="E185" s="67"/>
      <c r="F185" s="66">
        <f t="shared" si="10"/>
        <v>0</v>
      </c>
      <c r="G185" s="265"/>
      <c r="H185" s="36"/>
      <c r="I185" s="36"/>
      <c r="J185" s="58"/>
      <c r="K185" s="58"/>
    </row>
    <row r="186" spans="1:11" ht="16.5" customHeight="1" x14ac:dyDescent="0.2">
      <c r="A186" s="284" t="s">
        <v>88</v>
      </c>
      <c r="B186" s="249" t="s">
        <v>89</v>
      </c>
      <c r="C186" s="209"/>
      <c r="D186" s="210"/>
      <c r="E186" s="210"/>
      <c r="F186" s="258"/>
      <c r="G186" s="267">
        <f>SUM(F187:F207)</f>
        <v>31698</v>
      </c>
      <c r="H186" s="35"/>
      <c r="I186" s="36"/>
      <c r="J186" s="50" t="s">
        <v>914</v>
      </c>
      <c r="K186" s="50" t="str">
        <f t="shared" ref="K186:K251" si="12">IF(G186&gt;0,"X",IF(F186&gt;0,"X",""))</f>
        <v>X</v>
      </c>
    </row>
    <row r="187" spans="1:11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>
        <f>IMIGRANTES!D187+'IRMÃ CARMELITA'!D187+NITERÓI!D187+'BELO HORIZONTE'!D187+'S SALVADOR'!D187+'PROJETADA Y'!D187+'BARÃO RIO BRANCO'!D187+'8'!D187+'9'!D187+'10'!D187+'11'!D187+'12'!D187</f>
        <v>0</v>
      </c>
      <c r="E187" s="56"/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</row>
    <row r="188" spans="1:11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>
        <f>IMIGRANTES!D188+'IRMÃ CARMELITA'!D188+NITERÓI!D188+'BELO HORIZONTE'!D188+'S SALVADOR'!D188+'PROJETADA Y'!D188+'BARÃO RIO BRANCO'!D188+'8'!D188+'9'!D188+'10'!D188+'11'!D188+'12'!D188</f>
        <v>0</v>
      </c>
      <c r="E188" s="56"/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1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56"/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1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56"/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1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56"/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1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56"/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2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56"/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2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56"/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2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56"/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2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56"/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2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56"/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2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56"/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2" ht="16.5" customHeight="1" x14ac:dyDescent="0.2">
      <c r="A199" s="277" t="s">
        <v>114</v>
      </c>
      <c r="B199" s="348" t="s">
        <v>1192</v>
      </c>
      <c r="C199" s="59" t="s">
        <v>917</v>
      </c>
      <c r="D199" s="60">
        <f>IMIGRANTES!D199+'IRMÃ CARMELITA'!D199+NITERÓI!D199+'BELO HORIZONTE'!D199+'S SALVADOR'!D199+'PROJETADA Y'!D199+'BARÃO RIO BRANCO'!D199+'8'!D199+'9'!D199+'10'!D199+'11'!D199+'12'!D199</f>
        <v>22</v>
      </c>
      <c r="E199" s="60">
        <v>914</v>
      </c>
      <c r="F199" s="61">
        <f t="shared" si="13"/>
        <v>20108</v>
      </c>
      <c r="G199" s="263"/>
      <c r="H199" s="35"/>
      <c r="I199" s="36"/>
      <c r="J199" s="50"/>
      <c r="K199" s="50" t="str">
        <f t="shared" si="12"/>
        <v>X</v>
      </c>
      <c r="L199" s="72">
        <f>'IRMÃ CARMELITA'!F199+NITERÓI!F199+'BELO HORIZONTE'!F199+'S SALVADOR'!F199+'PROJETADA Y'!F199+'BARÃO RIO BRANCO'!F199+'9'!F199</f>
        <v>13710</v>
      </c>
    </row>
    <row r="200" spans="1:12" ht="16.5" hidden="1" customHeight="1" x14ac:dyDescent="0.2">
      <c r="A200" s="289"/>
      <c r="B200" s="348" t="s">
        <v>1193</v>
      </c>
      <c r="C200" s="59" t="s">
        <v>917</v>
      </c>
      <c r="D200" s="60">
        <f>IMIGRANTES!D200+'IRMÃ CARMELITA'!D200+NITERÓI!D200+'BELO HORIZONTE'!D200+'S SALVADOR'!D200+'PROJETADA Y'!D200+'BARÃO RIO BRANCO'!D200+'8'!D200+'9'!D200+'10'!D200+'11'!D200+'12'!D200</f>
        <v>0</v>
      </c>
      <c r="E200" s="60"/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L200" s="72"/>
    </row>
    <row r="201" spans="1:12" ht="16.5" hidden="1" customHeight="1" x14ac:dyDescent="0.2">
      <c r="A201" s="289"/>
      <c r="B201" s="348" t="s">
        <v>1194</v>
      </c>
      <c r="C201" s="59" t="s">
        <v>917</v>
      </c>
      <c r="D201" s="60">
        <f>IMIGRANTES!D201+'IRMÃ CARMELITA'!D201+NITERÓI!D201+'BELO HORIZONTE'!D201+'S SALVADOR'!D201+'PROJETADA Y'!D201+'BARÃO RIO BRANCO'!D201+'8'!D201+'9'!D201+'10'!D201+'11'!D201+'12'!D201</f>
        <v>1</v>
      </c>
      <c r="E201" s="60"/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L201" s="72"/>
    </row>
    <row r="202" spans="1:12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60">
        <f>IMIGRANTES!D202+'IRMÃ CARMELITA'!D202+NITERÓI!D202+'BELO HORIZONTE'!D202+'S SALVADOR'!D202+'PROJETADA Y'!D202+'BARÃO RIO BRANCO'!D202+'8'!D202+'9'!D202+'10'!D202+'11'!D202+'12'!D202</f>
        <v>0</v>
      </c>
      <c r="E202" s="56"/>
      <c r="F202" s="57">
        <f t="shared" si="13"/>
        <v>0</v>
      </c>
      <c r="G202" s="265"/>
      <c r="H202" s="36"/>
      <c r="I202" s="36"/>
      <c r="J202" s="58"/>
      <c r="K202" s="50" t="str">
        <f t="shared" si="12"/>
        <v/>
      </c>
    </row>
    <row r="203" spans="1:12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56"/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2" s="20" customFormat="1" ht="16.5" customHeight="1" x14ac:dyDescent="0.2">
      <c r="A204" s="279" t="s">
        <v>119</v>
      </c>
      <c r="B204" s="250" t="s">
        <v>120</v>
      </c>
      <c r="C204" s="55" t="s">
        <v>917</v>
      </c>
      <c r="D204" s="60">
        <f>IMIGRANTES!D204+'IRMÃ CARMELITA'!D204+NITERÓI!D204+'BELO HORIZONTE'!D204+'S SALVADOR'!D204+'PROJETADA Y'!D204+'BARÃO RIO BRANCO'!D204+'8'!D204+'9'!D204+'10'!D204+'11'!D204+'12'!D204</f>
        <v>3</v>
      </c>
      <c r="E204" s="56">
        <v>1570</v>
      </c>
      <c r="F204" s="57">
        <f t="shared" si="13"/>
        <v>4710</v>
      </c>
      <c r="G204" s="265"/>
      <c r="H204" s="36"/>
      <c r="I204" s="36"/>
      <c r="J204" s="58"/>
      <c r="K204" s="58" t="str">
        <f t="shared" si="12"/>
        <v>X</v>
      </c>
    </row>
    <row r="205" spans="1:12" s="20" customFormat="1" ht="16.5" customHeight="1" thickBot="1" x14ac:dyDescent="0.25">
      <c r="A205" s="290" t="s">
        <v>121</v>
      </c>
      <c r="B205" s="250" t="s">
        <v>122</v>
      </c>
      <c r="C205" s="55" t="s">
        <v>917</v>
      </c>
      <c r="D205" s="60">
        <f>IMIGRANTES!D205+'IRMÃ CARMELITA'!D205+NITERÓI!D205+'BELO HORIZONTE'!D205+'S SALVADOR'!D205+'PROJETADA Y'!D205+'BARÃO RIO BRANCO'!D205+'8'!D205+'9'!D205+'10'!D205+'11'!D205+'12'!D205</f>
        <v>4</v>
      </c>
      <c r="E205" s="56">
        <v>1720</v>
      </c>
      <c r="F205" s="57">
        <f t="shared" si="13"/>
        <v>6880</v>
      </c>
      <c r="G205" s="265"/>
      <c r="H205" s="36"/>
      <c r="I205" s="36"/>
      <c r="J205" s="58"/>
      <c r="K205" s="58" t="str">
        <f t="shared" si="12"/>
        <v>X</v>
      </c>
    </row>
    <row r="206" spans="1:12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>
        <f>IMIGRANTES!D206+'IRMÃ CARMELITA'!D206+NITERÓI!D206+'BELO HORIZONTE'!D206+'S SALVADOR'!D206+'PROJETADA Y'!D206+'BARÃO RIO BRANCO'!D206+'8'!D206+'9'!D206+'10'!D206+'11'!D206+'12'!D206</f>
        <v>1</v>
      </c>
      <c r="E206" s="56"/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2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>
        <f>IMIGRANTES!D207+'IRMÃ CARMELITA'!D207+NITERÓI!D207+'BELO HORIZONTE'!D207+'S SALVADOR'!D207+'PROJETADA Y'!D207+'BARÃO RIO BRANCO'!D207+'8'!D207+'9'!D207+'10'!D207+'11'!D207+'12'!D207</f>
        <v>0</v>
      </c>
      <c r="E207" s="56"/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2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56"/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56"/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56"/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56"/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56"/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56"/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56"/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56"/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56"/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56"/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56"/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56"/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56"/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56"/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56"/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56"/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56"/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2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56"/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2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56"/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2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56"/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2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67"/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2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2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56"/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2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56"/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2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56"/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2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67"/>
      <c r="F233" s="309">
        <f>IF($D233=0,0,ROUND($D233*$E233,2))</f>
        <v>0</v>
      </c>
      <c r="G233" s="302"/>
      <c r="H233" s="36"/>
      <c r="I233" s="36"/>
      <c r="J233" s="58"/>
      <c r="K233" s="58" t="str">
        <f t="shared" si="12"/>
        <v/>
      </c>
    </row>
    <row r="234" spans="1:12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2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60"/>
      <c r="E235" s="56"/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2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56"/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2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56"/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  <c r="L237" s="72">
        <f>'S SALVADOR'!F237</f>
        <v>0</v>
      </c>
    </row>
    <row r="238" spans="1:12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56"/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2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56"/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2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60">
        <f>IMIGRANTES!D240+'IRMÃ CARMELITA'!D240+NITERÓI!D240+'BELO HORIZONTE'!D240+'S SALVADOR'!D240+'PROJETADA Y'!D240+'BARÃO RIO BRANCO'!D240+'8'!D240+'9'!D240+'10'!D240+'11'!D240+'12'!D240</f>
        <v>0</v>
      </c>
      <c r="E240" s="56"/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67"/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56"/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56"/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56"/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56"/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56"/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56"/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56"/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56"/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56"/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56"/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56"/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56"/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56"/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56"/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4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56"/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4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56"/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4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56"/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4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56"/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4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56"/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4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56"/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4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56"/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4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56"/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4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56"/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4" ht="16.5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179190.69</v>
      </c>
      <c r="H266" s="35"/>
      <c r="I266" s="54">
        <f>G266</f>
        <v>179190.69</v>
      </c>
      <c r="J266" s="50" t="s">
        <v>911</v>
      </c>
      <c r="K266" s="50" t="str">
        <f t="shared" si="16"/>
        <v>X</v>
      </c>
      <c r="N266" s="72">
        <f>'S SALVADOR'!G266+'BELO HORIZONTE'!G266+NITERÓI!G266+IMIGRANTES!G266+'IRMÃ CARMELITA'!G266+'PROJETADA Y'!G266+'BARÃO RIO BRANCO'!G266+'8'!G266+'9'!G266</f>
        <v>179190.68</v>
      </c>
    </row>
    <row r="267" spans="1:14" ht="16.5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32860.29</v>
      </c>
      <c r="H267" s="35"/>
      <c r="I267" s="36"/>
      <c r="J267" s="50" t="s">
        <v>914</v>
      </c>
      <c r="K267" s="50" t="str">
        <f t="shared" si="16"/>
        <v>X</v>
      </c>
    </row>
    <row r="268" spans="1:14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56"/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4" ht="16.5" customHeight="1" x14ac:dyDescent="0.2">
      <c r="A269" s="277" t="s">
        <v>250</v>
      </c>
      <c r="B269" s="246" t="s">
        <v>251</v>
      </c>
      <c r="C269" s="59" t="s">
        <v>937</v>
      </c>
      <c r="D269" s="60">
        <f>IMIGRANTES!D269+'IRMÃ CARMELITA'!D269+NITERÓI!D269+'BELO HORIZONTE'!D269+'S SALVADOR'!D269+'PROJETADA Y'!D269+'BARÃO RIO BRANCO'!D269+'8'!D269+'9'!D269+'10'!D269+'11'!D269+'12'!D269</f>
        <v>10268.84</v>
      </c>
      <c r="E269" s="60">
        <v>3.2</v>
      </c>
      <c r="F269" s="61">
        <f t="shared" si="17"/>
        <v>32860.29</v>
      </c>
      <c r="G269" s="263"/>
      <c r="H269" s="35"/>
      <c r="I269" s="36"/>
      <c r="J269" s="50"/>
      <c r="K269" s="50" t="str">
        <f t="shared" si="16"/>
        <v>X</v>
      </c>
      <c r="L269" s="72">
        <f>IMIGRANTES!F269+'IRMÃ CARMELITA'!F269+NITERÓI!F269+'BELO HORIZONTE'!F269+'S SALVADOR'!F269+'PROJETADA Y'!F269+'BARÃO RIO BRANCO'!F269+'8'!F269+'9'!F269</f>
        <v>32860.28</v>
      </c>
    </row>
    <row r="270" spans="1:14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56"/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4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56"/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4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56"/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56"/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56"/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56"/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56"/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67"/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56"/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56"/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56"/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56"/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56"/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56"/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56"/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56"/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56"/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56"/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1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56"/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1" s="20" customFormat="1" ht="16.5" hidden="1" customHeight="1" thickBot="1" x14ac:dyDescent="0.25">
      <c r="A290" s="288" t="s">
        <v>292</v>
      </c>
      <c r="B290" s="299" t="s">
        <v>293</v>
      </c>
      <c r="C290" s="64" t="s">
        <v>937</v>
      </c>
      <c r="D290" s="65"/>
      <c r="E290" s="67"/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1" ht="16.5" customHeight="1" x14ac:dyDescent="0.2">
      <c r="A291" s="284" t="s">
        <v>294</v>
      </c>
      <c r="B291" s="249" t="s">
        <v>884</v>
      </c>
      <c r="C291" s="209"/>
      <c r="D291" s="292"/>
      <c r="E291" s="210"/>
      <c r="F291" s="216"/>
      <c r="G291" s="267">
        <f>SUM(F292:F312)</f>
        <v>146330.4</v>
      </c>
      <c r="H291" s="35"/>
      <c r="I291" s="36"/>
      <c r="J291" s="50" t="s">
        <v>914</v>
      </c>
      <c r="K291" s="50" t="str">
        <f t="shared" si="16"/>
        <v>X</v>
      </c>
    </row>
    <row r="292" spans="1:11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56"/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1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56"/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1" s="20" customFormat="1" ht="16.5" customHeight="1" thickBot="1" x14ac:dyDescent="0.25">
      <c r="A294" s="279" t="s">
        <v>299</v>
      </c>
      <c r="B294" s="250" t="s">
        <v>300</v>
      </c>
      <c r="C294" s="55" t="s">
        <v>947</v>
      </c>
      <c r="D294" s="60">
        <f>IMIGRANTES!D294+'IRMÃ CARMELITA'!D294+NITERÓI!D294+'BELO HORIZONTE'!D294+'S SALVADOR'!D294+'PROJETADA Y'!D294+'BARÃO RIO BRANCO'!D294+'8'!D294+'9'!D294+'10'!D294+'11'!D294+'12'!D294</f>
        <v>1540.32</v>
      </c>
      <c r="E294" s="56">
        <v>95</v>
      </c>
      <c r="F294" s="57">
        <f t="shared" si="19"/>
        <v>146330.4</v>
      </c>
      <c r="G294" s="265"/>
      <c r="H294" s="36"/>
      <c r="I294" s="36"/>
      <c r="J294" s="58"/>
      <c r="K294" s="58" t="str">
        <f t="shared" si="16"/>
        <v>X</v>
      </c>
    </row>
    <row r="295" spans="1:11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56"/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1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56"/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1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56"/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1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56"/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1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56"/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1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56"/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1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56"/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1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56"/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1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56"/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1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56"/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4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56"/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4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56"/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4" ht="16.5" hidden="1" customHeight="1" x14ac:dyDescent="0.2">
      <c r="A307" s="277" t="s">
        <v>325</v>
      </c>
      <c r="B307" s="246" t="s">
        <v>326</v>
      </c>
      <c r="C307" s="59" t="s">
        <v>947</v>
      </c>
      <c r="D307" s="60">
        <f>IMIGRANTES!D307+'IRMÃ CARMELITA'!D307+NITERÓI!D307+'BELO HORIZONTE'!D307+'S SALVADOR'!D307+'PROJETADA Y'!D307+'BARÃO RIO BRANCO'!D307+'8'!D307+'9'!D307+'10'!D307+'11'!D307+'12'!D307</f>
        <v>0</v>
      </c>
      <c r="E307" s="60"/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  <c r="L307" s="72">
        <f>IMIGRANTES!F307+'IRMÃ CARMELITA'!F307+NITERÓI!F307+'BELO HORIZONTE'!F307+'S SALVADOR'!F307+'PROJETADA Y'!F307+'BARÃO RIO BRANCO'!F307+'8'!F307+'9'!F307</f>
        <v>0</v>
      </c>
    </row>
    <row r="308" spans="1:14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56"/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4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56"/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4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56"/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4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56"/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4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56"/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4" ht="16.5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66181.25</v>
      </c>
      <c r="H313" s="35"/>
      <c r="I313" s="54">
        <f>G313</f>
        <v>66181.25</v>
      </c>
      <c r="J313" s="50" t="s">
        <v>911</v>
      </c>
      <c r="K313" s="50" t="str">
        <f t="shared" si="16"/>
        <v>X</v>
      </c>
      <c r="N313" s="72">
        <f>'S SALVADOR'!G313+'BELO HORIZONTE'!G313+NITERÓI!G313+IMIGRANTES!G313+'IRMÃ CARMELITA'!G313+'PROJETADA Y'!G313+'BARÃO RIO BRANCO'!G313+'8'!G313+'9'!G313</f>
        <v>66181.239999999991</v>
      </c>
    </row>
    <row r="314" spans="1:14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4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56"/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4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56"/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4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67"/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4" ht="16.5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66181.25</v>
      </c>
      <c r="H318" s="35"/>
      <c r="I318" s="36"/>
      <c r="J318" s="50" t="s">
        <v>914</v>
      </c>
      <c r="K318" s="50" t="str">
        <f t="shared" si="20"/>
        <v>X</v>
      </c>
    </row>
    <row r="319" spans="1:14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60">
        <f>IMIGRANTES!D319+'IRMÃ CARMELITA'!D319+NITERÓI!D319+'BELO HORIZONTE'!D319+'S SALVADOR'!D319+'PROJETADA Y'!D319+'BARÃO RIO BRANCO'!D319+'8'!D319+'9'!D319+'10'!D319+'11'!D319+'12'!D319</f>
        <v>0</v>
      </c>
      <c r="E319" s="56"/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4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56"/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4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56"/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4" ht="16.5" hidden="1" customHeight="1" x14ac:dyDescent="0.2">
      <c r="A322" s="277" t="s">
        <v>352</v>
      </c>
      <c r="B322" s="246" t="s">
        <v>353</v>
      </c>
      <c r="C322" s="59" t="s">
        <v>889</v>
      </c>
      <c r="D322" s="60">
        <f>IMIGRANTES!D322+'IRMÃ CARMELITA'!D322+NITERÓI!D322+'BELO HORIZONTE'!D322+'S SALVADOR'!D322+'PROJETADA Y'!D322+'BARÃO RIO BRANCO'!D322+'8'!D322+'9'!D322+'10'!D322+'11'!D322+'12'!D322</f>
        <v>0</v>
      </c>
      <c r="E322" s="56">
        <v>26.5</v>
      </c>
      <c r="F322" s="61">
        <f t="shared" si="21"/>
        <v>0</v>
      </c>
      <c r="G322" s="263"/>
      <c r="H322" s="35"/>
      <c r="I322" s="36"/>
      <c r="J322" s="50"/>
      <c r="K322" s="50" t="str">
        <f t="shared" si="20"/>
        <v/>
      </c>
      <c r="L322" s="72">
        <f>IMIGRANTES!F322+'IRMÃ CARMELITA'!F322+NITERÓI!F322+'BELO HORIZONTE'!F322+'S SALVADOR'!F322+'PROJETADA Y'!F322+'BARÃO RIO BRANCO'!F322+'8'!F322+'9'!F322</f>
        <v>0</v>
      </c>
    </row>
    <row r="323" spans="1:14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56"/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4" s="20" customFormat="1" ht="16.5" customHeight="1" thickBot="1" x14ac:dyDescent="0.25">
      <c r="A324" s="279" t="s">
        <v>356</v>
      </c>
      <c r="B324" s="250" t="s">
        <v>357</v>
      </c>
      <c r="C324" s="55" t="s">
        <v>889</v>
      </c>
      <c r="D324" s="60">
        <f>IMIGRANTES!D324+'IRMÃ CARMELITA'!D324+NITERÓI!D324+'BELO HORIZONTE'!D324+'S SALVADOR'!D324+'PROJETADA Y'!D324+'BARÃO RIO BRANCO'!D324+'8'!D324+'9'!D324+'10'!D324+'11'!D324+'12'!D324</f>
        <v>2377.1999999999998</v>
      </c>
      <c r="E324" s="56">
        <v>27.84</v>
      </c>
      <c r="F324" s="57">
        <f t="shared" si="21"/>
        <v>66181.25</v>
      </c>
      <c r="G324" s="265"/>
      <c r="H324" s="36"/>
      <c r="I324" s="36"/>
      <c r="J324" s="58"/>
      <c r="K324" s="58" t="str">
        <f t="shared" si="20"/>
        <v>X</v>
      </c>
    </row>
    <row r="325" spans="1:14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56"/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4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56"/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4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56"/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4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56"/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4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56"/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4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56"/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4" ht="16.5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391241.55</v>
      </c>
      <c r="H331" s="35"/>
      <c r="I331" s="54">
        <f>G331</f>
        <v>391241.55</v>
      </c>
      <c r="J331" s="50" t="s">
        <v>911</v>
      </c>
      <c r="K331" s="50" t="str">
        <f t="shared" si="20"/>
        <v>X</v>
      </c>
      <c r="N331" s="72">
        <f>'S SALVADOR'!G331+'BELO HORIZONTE'!G331+NITERÓI!G331+IMIGRANTES!G331+'IRMÃ CARMELITA'!G331+'PROJETADA Y'!G331+'BARÃO RIO BRANCO'!G331+'8'!G331+'9'!G331</f>
        <v>391241.56000000006</v>
      </c>
    </row>
    <row r="332" spans="1:14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4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56"/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4" s="20" customFormat="1" ht="16.5" hidden="1" customHeight="1" x14ac:dyDescent="0.2">
      <c r="A334" s="290" t="s">
        <v>374</v>
      </c>
      <c r="B334" s="250" t="s">
        <v>375</v>
      </c>
      <c r="C334" s="55" t="s">
        <v>947</v>
      </c>
      <c r="D334" s="56"/>
      <c r="E334" s="56"/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4" s="20" customFormat="1" ht="16.5" hidden="1" customHeight="1" thickBot="1" x14ac:dyDescent="0.25">
      <c r="A335" s="305" t="s">
        <v>376</v>
      </c>
      <c r="B335" s="299" t="s">
        <v>377</v>
      </c>
      <c r="C335" s="64" t="s">
        <v>947</v>
      </c>
      <c r="D335" s="67"/>
      <c r="E335" s="67"/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4" s="20" customFormat="1" ht="16.5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69828.11</v>
      </c>
      <c r="H336" s="36"/>
      <c r="I336" s="36"/>
      <c r="J336" s="58" t="s">
        <v>914</v>
      </c>
      <c r="K336" s="58" t="str">
        <f t="shared" si="20"/>
        <v>X</v>
      </c>
    </row>
    <row r="337" spans="1:12" s="20" customFormat="1" ht="16.5" customHeight="1" x14ac:dyDescent="0.2">
      <c r="A337" s="279" t="s">
        <v>379</v>
      </c>
      <c r="B337" s="251" t="s">
        <v>894</v>
      </c>
      <c r="C337" s="55" t="s">
        <v>937</v>
      </c>
      <c r="D337" s="60">
        <f>IMIGRANTES!D337+'IRMÃ CARMELITA'!D337+NITERÓI!D337+'BELO HORIZONTE'!D337+'S SALVADOR'!D337+'PROJETADA Y'!D337+'BARÃO RIO BRANCO'!D337+'8'!D337+'9'!D337+'10'!D337+'11'!D337+'12'!D337</f>
        <v>10268.84</v>
      </c>
      <c r="E337" s="56">
        <v>1.5</v>
      </c>
      <c r="F337" s="57">
        <f>IF($D337=0,0,ROUND($D337*$E337,2))</f>
        <v>15403.26</v>
      </c>
      <c r="G337" s="266"/>
      <c r="H337" s="36"/>
      <c r="I337" s="36"/>
      <c r="J337" s="58"/>
      <c r="K337" s="58" t="str">
        <f t="shared" si="20"/>
        <v>X</v>
      </c>
    </row>
    <row r="338" spans="1:12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>
        <f>IMIGRANTES!D338+'IRMÃ CARMELITA'!D338+NITERÓI!D338+'BELO HORIZONTE'!D338+'S SALVADOR'!D338+'PROJETADA Y'!D338+'BARÃO RIO BRANCO'!D338+'8'!D338+'9'!D338+'10'!D338+'11'!D338+'12'!D338</f>
        <v>0</v>
      </c>
      <c r="E338" s="56"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2" s="20" customFormat="1" ht="16.5" customHeight="1" thickBot="1" x14ac:dyDescent="0.25">
      <c r="A339" s="305" t="s">
        <v>383</v>
      </c>
      <c r="B339" s="294" t="s">
        <v>384</v>
      </c>
      <c r="C339" s="64" t="s">
        <v>937</v>
      </c>
      <c r="D339" s="313">
        <f>IMIGRANTES!D339+'IRMÃ CARMELITA'!D339+NITERÓI!D339+'BELO HORIZONTE'!D339+'S SALVADOR'!D339+'PROJETADA Y'!D339+'BARÃO RIO BRANCO'!D339+'8'!D339+'9'!D339+'10'!D339+'11'!D339+'12'!D339</f>
        <v>10268.84</v>
      </c>
      <c r="E339" s="67">
        <v>5.3</v>
      </c>
      <c r="F339" s="198">
        <f>IF($D339=0,0,ROUND($D339*$E339,2))</f>
        <v>54424.85</v>
      </c>
      <c r="G339" s="302"/>
      <c r="H339" s="36"/>
      <c r="I339" s="36"/>
      <c r="J339" s="58"/>
      <c r="K339" s="58" t="str">
        <f t="shared" si="20"/>
        <v>X</v>
      </c>
    </row>
    <row r="340" spans="1:12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2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/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  <c r="L341" s="72">
        <f>IMIGRANTES!F341+'IRMÃ CARMELITA'!F341+NITERÓI!F341+'BELO HORIZONTE'!F341+'S SALVADOR'!F341+'PROJETADA Y'!F341+'BARÃO RIO BRANCO'!F341+'8'!F341+'9'!F341</f>
        <v>0</v>
      </c>
    </row>
    <row r="342" spans="1:12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56"/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2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56"/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2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56"/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2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56"/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2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56"/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2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56"/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2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56"/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2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56"/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2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56"/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2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56"/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2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56"/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56"/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56"/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56"/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67"/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56"/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56"/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56"/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67"/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56"/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56"/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56"/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56"/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56"/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56"/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1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67"/>
      <c r="F369" s="198">
        <f t="shared" si="23"/>
        <v>0</v>
      </c>
      <c r="G369" s="302"/>
      <c r="H369" s="36"/>
      <c r="I369" s="36"/>
      <c r="J369" s="58"/>
      <c r="K369" s="58" t="str">
        <f t="shared" si="20"/>
        <v/>
      </c>
    </row>
    <row r="370" spans="1:11" s="20" customFormat="1" ht="16.5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321413.44</v>
      </c>
      <c r="H370" s="36"/>
      <c r="I370" s="36"/>
      <c r="J370" s="58" t="s">
        <v>914</v>
      </c>
      <c r="K370" s="58" t="str">
        <f t="shared" si="20"/>
        <v>X</v>
      </c>
    </row>
    <row r="371" spans="1:11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56"/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1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56"/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1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56"/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1" s="20" customFormat="1" ht="16.5" customHeight="1" thickBot="1" x14ac:dyDescent="0.25">
      <c r="A374" s="279" t="s">
        <v>453</v>
      </c>
      <c r="B374" s="250" t="s">
        <v>454</v>
      </c>
      <c r="C374" s="55" t="s">
        <v>887</v>
      </c>
      <c r="D374" s="60">
        <f>IMIGRANTES!D374+'IRMÃ CARMELITA'!D374+NITERÓI!D374+'BELO HORIZONTE'!D374+'S SALVADOR'!D374+'PROJETADA Y'!D374+'BARÃO RIO BRANCO'!D374+'8'!D374+'9'!D374+'10'!D374+'11'!D374+'12'!D374</f>
        <v>1026.8799999999999</v>
      </c>
      <c r="E374" s="56">
        <v>313</v>
      </c>
      <c r="F374" s="57">
        <f t="shared" si="24"/>
        <v>321413.44</v>
      </c>
      <c r="G374" s="265"/>
      <c r="H374" s="36"/>
      <c r="I374" s="36"/>
      <c r="J374" s="58"/>
      <c r="K374" s="58" t="str">
        <f t="shared" si="20"/>
        <v>X</v>
      </c>
    </row>
    <row r="375" spans="1:11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56"/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1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56"/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1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56"/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1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56"/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1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56"/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1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56"/>
      <c r="F380" s="57">
        <f t="shared" si="24"/>
        <v>0</v>
      </c>
      <c r="G380" s="265"/>
      <c r="H380" s="36"/>
      <c r="I380" s="36"/>
      <c r="J380" s="58"/>
      <c r="K380" s="58" t="str">
        <f t="shared" ref="K380:K444" si="25">IF(G380&gt;0,"X",IF(F380&gt;0,"X",""))</f>
        <v/>
      </c>
    </row>
    <row r="381" spans="1:11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56"/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1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56"/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1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67"/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1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4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56"/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4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67"/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4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4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56"/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4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56"/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4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56"/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4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56"/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4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56"/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4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56"/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4" ht="16.5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375514.94000000006</v>
      </c>
      <c r="H394" s="35"/>
      <c r="I394" s="54">
        <f>G394</f>
        <v>375514.94000000006</v>
      </c>
      <c r="J394" s="50" t="s">
        <v>911</v>
      </c>
      <c r="K394" s="50" t="str">
        <f t="shared" si="25"/>
        <v>X</v>
      </c>
      <c r="N394" s="72">
        <f>'S SALVADOR'!G394+'BELO HORIZONTE'!G394+NITERÓI!G394+IMIGRANTES!G394+'IRMÃ CARMELITA'!G394+'PROJETADA Y'!G394+'BARÃO RIO BRANCO'!G394+'8'!G394+'9'!G394</f>
        <v>370309.1</v>
      </c>
    </row>
    <row r="395" spans="1:14" s="20" customFormat="1" ht="16.5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8161.2</v>
      </c>
      <c r="H395" s="36"/>
      <c r="I395" s="36"/>
      <c r="J395" s="58" t="s">
        <v>914</v>
      </c>
      <c r="K395" s="58" t="str">
        <f t="shared" si="25"/>
        <v>X</v>
      </c>
    </row>
    <row r="396" spans="1:14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56"/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4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56"/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4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56"/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4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56"/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4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56"/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1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56"/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1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56"/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1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56"/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1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56"/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1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56"/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1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56"/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1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56"/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1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56"/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1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56"/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1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56"/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1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56"/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1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56"/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1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60">
        <f>IMIGRANTES!D413+'IRMÃ CARMELITA'!D413+NITERÓI!D413+'BELO HORIZONTE'!D413+'S SALVADOR'!D413+'PROJETADA Y'!D413+'BARÃO RIO BRANCO'!D413+'8'!D413+'9'!D413+'10'!D413+'11'!D413+'12'!D413</f>
        <v>0</v>
      </c>
      <c r="E413" s="56"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</row>
    <row r="414" spans="1:11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56"/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1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56"/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1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56"/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2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56"/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2" s="20" customFormat="1" ht="16.5" customHeight="1" x14ac:dyDescent="0.2">
      <c r="A418" s="279" t="s">
        <v>529</v>
      </c>
      <c r="B418" s="250" t="s">
        <v>530</v>
      </c>
      <c r="C418" s="55" t="s">
        <v>937</v>
      </c>
      <c r="D418" s="60">
        <f>IMIGRANTES!D418+'IRMÃ CARMELITA'!D418+NITERÓI!D418+'BELO HORIZONTE'!D418+'S SALVADOR'!D418+'PROJETADA Y'!D418+'BARÃO RIO BRANCO'!D418+'8'!D418+'9'!D418+'10'!D418+'11'!D418+'12'!D418</f>
        <v>4534</v>
      </c>
      <c r="E418" s="56">
        <v>1.8</v>
      </c>
      <c r="F418" s="57">
        <f t="shared" si="27"/>
        <v>8161.2</v>
      </c>
      <c r="G418" s="265"/>
      <c r="H418" s="36"/>
      <c r="I418" s="36"/>
      <c r="J418" s="58"/>
      <c r="K418" s="58" t="str">
        <f t="shared" si="25"/>
        <v>X</v>
      </c>
    </row>
    <row r="419" spans="1:12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56"/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2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67"/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2" ht="16.5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312007.67000000004</v>
      </c>
      <c r="H421" s="35"/>
      <c r="I421" s="36"/>
      <c r="J421" s="50" t="s">
        <v>914</v>
      </c>
      <c r="K421" s="50" t="str">
        <f t="shared" si="25"/>
        <v>X</v>
      </c>
    </row>
    <row r="422" spans="1:12" ht="16.5" hidden="1" customHeight="1" x14ac:dyDescent="0.2">
      <c r="A422" s="277" t="s">
        <v>537</v>
      </c>
      <c r="B422" s="283" t="s">
        <v>538</v>
      </c>
      <c r="C422" s="59" t="s">
        <v>937</v>
      </c>
      <c r="D422" s="60">
        <f>IMIGRANTES!D422+'IRMÃ CARMELITA'!D422+NITERÓI!D422+'BELO HORIZONTE'!D422+'S SALVADOR'!D422+'PROJETADA Y'!D422+'BARÃO RIO BRANCO'!D422+'8'!D422+'9'!D422+'10'!D422+'11'!D422+'12'!D422</f>
        <v>0</v>
      </c>
      <c r="E422" s="60">
        <v>31.9</v>
      </c>
      <c r="F422" s="61">
        <f t="shared" ref="F422:F443" si="28">IF($D422=0,0,ROUND($D422*$E422,2))</f>
        <v>0</v>
      </c>
      <c r="G422" s="264"/>
      <c r="H422" s="35"/>
      <c r="I422" s="36"/>
      <c r="J422" s="50"/>
      <c r="K422" s="50" t="str">
        <f t="shared" si="25"/>
        <v/>
      </c>
      <c r="L422" s="72">
        <f>IMIGRANTES!F422+'IRMÃ CARMELITA'!F422+NITERÓI!F422+'BELO HORIZONTE'!F422+'S SALVADOR'!F422+'PROJETADA Y'!F422+'BARÃO RIO BRANCO'!F422+'8'!F422+'9'!F422</f>
        <v>0</v>
      </c>
    </row>
    <row r="423" spans="1:12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56"/>
      <c r="F423" s="57">
        <f t="shared" si="28"/>
        <v>0</v>
      </c>
      <c r="G423" s="265"/>
      <c r="H423" s="36"/>
      <c r="I423" s="36"/>
      <c r="J423" s="58"/>
      <c r="K423" s="58" t="str">
        <f t="shared" si="25"/>
        <v/>
      </c>
    </row>
    <row r="424" spans="1:12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56"/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2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56"/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2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56"/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2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56"/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2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56"/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2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56"/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2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56"/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2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56"/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2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56"/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9" s="20" customFormat="1" ht="16.5" customHeight="1" x14ac:dyDescent="0.2">
      <c r="A433" s="279" t="s">
        <v>560</v>
      </c>
      <c r="B433" s="250" t="s">
        <v>1188</v>
      </c>
      <c r="C433" s="55" t="s">
        <v>937</v>
      </c>
      <c r="D433" s="60">
        <f>IMIGRANTES!D433+'IRMÃ CARMELITA'!D433+NITERÓI!D433+'BELO HORIZONTE'!D433+'S SALVADOR'!D433+'PROJETADA Y'!D433+'BARÃO RIO BRANCO'!D433+'8'!D433+'9'!D433+'10'!D433+'11'!D433+'12'!D433</f>
        <v>3476</v>
      </c>
      <c r="E433" s="56">
        <v>51.89</v>
      </c>
      <c r="F433" s="57">
        <f t="shared" si="28"/>
        <v>180369.64</v>
      </c>
      <c r="G433" s="265"/>
      <c r="H433" s="36"/>
      <c r="I433" s="36"/>
      <c r="J433" s="58"/>
      <c r="K433" s="58" t="str">
        <f t="shared" si="25"/>
        <v>X</v>
      </c>
    </row>
    <row r="434" spans="1:19" s="20" customFormat="1" ht="16.5" customHeight="1" x14ac:dyDescent="0.2">
      <c r="A434" s="279"/>
      <c r="B434" s="250" t="s">
        <v>1187</v>
      </c>
      <c r="C434" s="55" t="s">
        <v>937</v>
      </c>
      <c r="D434" s="60">
        <f>IMIGRANTES!D434+'IRMÃ CARMELITA'!D434+NITERÓI!D434+'BELO HORIZONTE'!D434+'S SALVADOR'!D434+'PROJETADA Y'!D434+'BARÃO RIO BRANCO'!D434+'8'!D434+'9'!D434+'10'!D434+'11'!D434+'12'!D434</f>
        <v>436.79999999999995</v>
      </c>
      <c r="E434" s="56">
        <v>55.7</v>
      </c>
      <c r="F434" s="57">
        <f t="shared" si="28"/>
        <v>24329.759999999998</v>
      </c>
      <c r="G434" s="265"/>
      <c r="H434" s="36"/>
      <c r="I434" s="36"/>
      <c r="J434" s="58"/>
      <c r="K434" s="58" t="str">
        <f>IF(G434&gt;0,"X",IF(F434&gt;0,"X",""))</f>
        <v>X</v>
      </c>
    </row>
    <row r="435" spans="1:19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/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9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60">
        <f>IMIGRANTES!D436+'IRMÃ CARMELITA'!D436+NITERÓI!D436+'BELO HORIZONTE'!D436+'S SALVADOR'!D436+'PROJETADA Y'!D436+'BARÃO RIO BRANCO'!D436+'8'!D436+'9'!D436</f>
        <v>0</v>
      </c>
      <c r="E436" s="56"/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9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56"/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9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56"/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9" s="20" customFormat="1" ht="16.5" customHeight="1" x14ac:dyDescent="0.2">
      <c r="A439" s="279"/>
      <c r="B439" s="357" t="s">
        <v>1201</v>
      </c>
      <c r="C439" s="55" t="s">
        <v>937</v>
      </c>
      <c r="D439" s="60">
        <f>IMIGRANTES!D439+'IRMÃ CARMELITA'!D439+NITERÓI!D439+'BELO HORIZONTE'!D439+'S SALVADOR'!D439+'PROJETADA Y'!D439+'BARÃO RIO BRANCO'!D439+'8'!D439+'9'!D439+'10'!D439+'11'!D439+'12'!D439</f>
        <v>173.39999999999998</v>
      </c>
      <c r="E439" s="56">
        <v>129.72999999999999</v>
      </c>
      <c r="F439" s="57">
        <f t="shared" si="28"/>
        <v>22495.18</v>
      </c>
      <c r="G439" s="265"/>
      <c r="H439" s="36"/>
      <c r="I439" s="36"/>
      <c r="J439" s="58"/>
      <c r="K439" s="58" t="str">
        <f t="shared" si="25"/>
        <v>X</v>
      </c>
    </row>
    <row r="440" spans="1:19" s="20" customFormat="1" ht="16.5" customHeight="1" x14ac:dyDescent="0.2">
      <c r="A440" s="279"/>
      <c r="B440" s="357" t="s">
        <v>1202</v>
      </c>
      <c r="C440" s="55" t="s">
        <v>937</v>
      </c>
      <c r="D440" s="60">
        <f>IMIGRANTES!D440+'IRMÃ CARMELITA'!D440+NITERÓI!D440+'BELO HORIZONTE'!D440+'S SALVADOR'!D440+'PROJETADA Y'!D440+'BARÃO RIO BRANCO'!D440+'8'!D440+'9'!D440+'10'!D440+'11'!D440+'12'!D440</f>
        <v>447.79999999999995</v>
      </c>
      <c r="E440" s="56">
        <v>129.72999999999999</v>
      </c>
      <c r="F440" s="57">
        <f t="shared" si="28"/>
        <v>58093.09</v>
      </c>
      <c r="G440" s="265"/>
      <c r="H440" s="36"/>
      <c r="I440" s="36"/>
      <c r="J440" s="58"/>
      <c r="K440" s="58" t="str">
        <f t="shared" si="25"/>
        <v>X</v>
      </c>
    </row>
    <row r="441" spans="1:19" s="20" customFormat="1" ht="18.75" customHeight="1" x14ac:dyDescent="0.2">
      <c r="A441" s="279" t="s">
        <v>568</v>
      </c>
      <c r="B441" s="344" t="s">
        <v>1200</v>
      </c>
      <c r="C441" s="55" t="s">
        <v>917</v>
      </c>
      <c r="D441" s="60">
        <f>IMIGRANTES!D441+'IRMÃ CARMELITA'!D441+NITERÓI!D441+'BELO HORIZONTE'!D441+'S SALVADOR'!D441+'PROJETADA Y'!D441+'BARÃO RIO BRANCO'!D441+'8'!D441+'9'!D441+'10'!D441+'11'!D441+'12'!D441</f>
        <v>80</v>
      </c>
      <c r="E441" s="56">
        <v>334</v>
      </c>
      <c r="F441" s="57">
        <f t="shared" si="28"/>
        <v>26720</v>
      </c>
      <c r="G441" s="265"/>
      <c r="H441" s="36"/>
      <c r="I441" s="36"/>
      <c r="J441" s="58"/>
      <c r="K441" s="58" t="str">
        <f t="shared" si="25"/>
        <v>X</v>
      </c>
      <c r="S441" s="338"/>
    </row>
    <row r="442" spans="1:19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56"/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  <c r="S442" s="338">
        <v>2678862.67</v>
      </c>
    </row>
    <row r="443" spans="1:19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7"/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  <c r="S443" s="338">
        <v>2044078.9</v>
      </c>
    </row>
    <row r="444" spans="1:19" s="20" customFormat="1" ht="16.5" hidden="1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5"/>
        <v/>
      </c>
      <c r="S444" s="338"/>
    </row>
    <row r="445" spans="1:19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56"/>
      <c r="F445" s="57">
        <f t="shared" ref="F445:F452" si="29">IF($D445=0,0,ROUND($D445*$E445,2))</f>
        <v>0</v>
      </c>
      <c r="G445" s="266"/>
      <c r="H445" s="36"/>
      <c r="I445" s="36"/>
      <c r="J445" s="58"/>
      <c r="K445" s="58" t="str">
        <f t="shared" ref="K445:K509" si="30">IF(G445&gt;0,"X",IF(F445&gt;0,"X",""))</f>
        <v/>
      </c>
    </row>
    <row r="446" spans="1:19" s="20" customFormat="1" ht="16.5" hidden="1" customHeight="1" x14ac:dyDescent="0.2">
      <c r="A446" s="279" t="s">
        <v>576</v>
      </c>
      <c r="B446" s="250" t="s">
        <v>227</v>
      </c>
      <c r="C446" s="55" t="s">
        <v>947</v>
      </c>
      <c r="D446" s="60">
        <f>IMIGRANTES!D446+'IRMÃ CARMELITA'!D446+NITERÓI!D446+'BELO HORIZONTE'!D446+'S SALVADOR'!D446+'PROJETADA Y'!D446+'BARÃO RIO BRANCO'!D446+'8'!D446+'9'!D446+'10'!D446+'11'!D446+'12'!D446</f>
        <v>0</v>
      </c>
      <c r="E446" s="56"/>
      <c r="F446" s="57">
        <f t="shared" si="29"/>
        <v>0</v>
      </c>
      <c r="G446" s="265"/>
      <c r="H446" s="36"/>
      <c r="I446" s="36"/>
      <c r="J446" s="58"/>
      <c r="K446" s="58" t="str">
        <f t="shared" si="30"/>
        <v/>
      </c>
    </row>
    <row r="447" spans="1:19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56"/>
      <c r="F447" s="57">
        <f t="shared" si="29"/>
        <v>0</v>
      </c>
      <c r="G447" s="265"/>
      <c r="H447" s="36"/>
      <c r="I447" s="36"/>
      <c r="J447" s="58"/>
      <c r="K447" s="58" t="str">
        <f t="shared" si="30"/>
        <v/>
      </c>
    </row>
    <row r="448" spans="1:19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56"/>
      <c r="F448" s="57">
        <f t="shared" si="29"/>
        <v>0</v>
      </c>
      <c r="G448" s="265"/>
      <c r="H448" s="36"/>
      <c r="I448" s="36"/>
      <c r="J448" s="58"/>
      <c r="K448" s="58" t="str">
        <f t="shared" si="30"/>
        <v/>
      </c>
    </row>
    <row r="449" spans="1:12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56"/>
      <c r="F449" s="57">
        <f t="shared" si="29"/>
        <v>0</v>
      </c>
      <c r="G449" s="265"/>
      <c r="H449" s="36"/>
      <c r="I449" s="36"/>
      <c r="J449" s="58"/>
      <c r="K449" s="58" t="str">
        <f t="shared" si="30"/>
        <v/>
      </c>
    </row>
    <row r="450" spans="1:12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56"/>
      <c r="F450" s="57">
        <f t="shared" si="29"/>
        <v>0</v>
      </c>
      <c r="G450" s="265"/>
      <c r="H450" s="36"/>
      <c r="I450" s="36"/>
      <c r="J450" s="58"/>
      <c r="K450" s="58" t="str">
        <f t="shared" si="30"/>
        <v/>
      </c>
    </row>
    <row r="451" spans="1:12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56"/>
      <c r="F451" s="57">
        <f t="shared" si="29"/>
        <v>0</v>
      </c>
      <c r="G451" s="265"/>
      <c r="H451" s="36"/>
      <c r="I451" s="36"/>
      <c r="J451" s="58"/>
      <c r="K451" s="58" t="str">
        <f t="shared" si="30"/>
        <v/>
      </c>
    </row>
    <row r="452" spans="1:12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67"/>
      <c r="F452" s="198">
        <f t="shared" si="29"/>
        <v>0</v>
      </c>
      <c r="G452" s="302"/>
      <c r="H452" s="36"/>
      <c r="I452" s="36"/>
      <c r="J452" s="58"/>
      <c r="K452" s="58" t="str">
        <f t="shared" si="30"/>
        <v/>
      </c>
    </row>
    <row r="453" spans="1:12" s="20" customFormat="1" ht="16.5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19722.34</v>
      </c>
      <c r="H453" s="36"/>
      <c r="I453" s="36"/>
      <c r="J453" s="58" t="s">
        <v>914</v>
      </c>
      <c r="K453" s="58" t="str">
        <f t="shared" si="30"/>
        <v>X</v>
      </c>
    </row>
    <row r="454" spans="1:12" s="20" customFormat="1" ht="16.5" customHeight="1" x14ac:dyDescent="0.2">
      <c r="A454" s="279" t="s">
        <v>591</v>
      </c>
      <c r="B454" s="251" t="s">
        <v>592</v>
      </c>
      <c r="C454" s="55" t="s">
        <v>937</v>
      </c>
      <c r="D454" s="60">
        <f>IMIGRANTES!D454+'IRMÃ CARMELITA'!D454+NITERÓI!D454+'BELO HORIZONTE'!D454+'S SALVADOR'!D454+'PROJETADA Y'!D454+'BARÃO RIO BRANCO'!D454+'8'!D454+'9'!D454+'10'!D454+'11'!D454+'12'!D454</f>
        <v>2512.4</v>
      </c>
      <c r="E454" s="56">
        <v>7.85</v>
      </c>
      <c r="F454" s="57">
        <f>IF($D454=0,0,ROUND($D454*$E454,2))</f>
        <v>19722.34</v>
      </c>
      <c r="G454" s="266"/>
      <c r="H454" s="36"/>
      <c r="I454" s="36"/>
      <c r="J454" s="58"/>
      <c r="K454" s="58" t="str">
        <f t="shared" si="30"/>
        <v>X</v>
      </c>
      <c r="L454" s="325">
        <f>IMIGRANTES!F454+'IRMÃ CARMELITA'!F454+NITERÓI!F454+'BELO HORIZONTE'!F454+'S SALVADOR'!F454+'PROJETADA Y'!F454+'BARÃO RIO BRANCO'!F454+'8'!F454+'9'!F454</f>
        <v>19722.34</v>
      </c>
    </row>
    <row r="455" spans="1:12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56"/>
      <c r="F455" s="57">
        <f>IF($D455=0,0,ROUND($D455*$E455,2))</f>
        <v>0</v>
      </c>
      <c r="G455" s="265"/>
      <c r="H455" s="36"/>
      <c r="I455" s="36"/>
      <c r="J455" s="58"/>
      <c r="K455" s="58" t="str">
        <f t="shared" si="30"/>
        <v/>
      </c>
    </row>
    <row r="456" spans="1:12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>
        <f>IMIGRANTES!D456+'IRMÃ CARMELITA'!D456+NITERÓI!D456+'BELO HORIZONTE'!D456+'S SALVADOR'!D456+'PROJETADA Y'!D456+'BARÃO RIO BRANCO'!D456+'8'!D456+'9'!D456+'10'!D456+'11'!D456+'12'!D456</f>
        <v>0</v>
      </c>
      <c r="E456" s="56"/>
      <c r="F456" s="57">
        <f>IF($D456=0,0,ROUND($D456*$E456,2))</f>
        <v>0</v>
      </c>
      <c r="G456" s="265"/>
      <c r="H456" s="36"/>
      <c r="I456" s="36"/>
      <c r="J456" s="58"/>
      <c r="K456" s="58" t="str">
        <f t="shared" si="30"/>
        <v/>
      </c>
    </row>
    <row r="457" spans="1:12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67"/>
      <c r="F457" s="198">
        <f>IF($D457=0,0,ROUND($D457*$E457,2))</f>
        <v>0</v>
      </c>
      <c r="G457" s="302"/>
      <c r="H457" s="36"/>
      <c r="I457" s="36"/>
      <c r="J457" s="58"/>
      <c r="K457" s="58" t="str">
        <f t="shared" si="30"/>
        <v/>
      </c>
    </row>
    <row r="458" spans="1:12" s="20" customFormat="1" ht="16.5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35623.730000000003</v>
      </c>
      <c r="H458" s="36"/>
      <c r="I458" s="36"/>
      <c r="J458" s="58" t="s">
        <v>914</v>
      </c>
      <c r="K458" s="58" t="str">
        <f t="shared" si="30"/>
        <v>X</v>
      </c>
    </row>
    <row r="459" spans="1:12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56"/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30"/>
        <v/>
      </c>
    </row>
    <row r="460" spans="1:12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56"/>
      <c r="F460" s="57">
        <f t="shared" si="31"/>
        <v>0</v>
      </c>
      <c r="G460" s="265"/>
      <c r="H460" s="36"/>
      <c r="I460" s="36"/>
      <c r="J460" s="58"/>
      <c r="K460" s="58" t="str">
        <f t="shared" si="30"/>
        <v/>
      </c>
    </row>
    <row r="461" spans="1:12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56"/>
      <c r="F461" s="57">
        <f t="shared" si="31"/>
        <v>0</v>
      </c>
      <c r="G461" s="265"/>
      <c r="H461" s="36"/>
      <c r="I461" s="36"/>
      <c r="J461" s="58"/>
      <c r="K461" s="58" t="str">
        <f t="shared" si="30"/>
        <v/>
      </c>
    </row>
    <row r="462" spans="1:12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56"/>
      <c r="F462" s="57">
        <f t="shared" si="31"/>
        <v>0</v>
      </c>
      <c r="G462" s="265"/>
      <c r="H462" s="36"/>
      <c r="I462" s="36"/>
      <c r="J462" s="58"/>
      <c r="K462" s="58" t="str">
        <f t="shared" si="30"/>
        <v/>
      </c>
    </row>
    <row r="463" spans="1:12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56"/>
      <c r="F463" s="57">
        <f t="shared" si="31"/>
        <v>0</v>
      </c>
      <c r="G463" s="265"/>
      <c r="H463" s="36"/>
      <c r="I463" s="36"/>
      <c r="J463" s="58"/>
      <c r="K463" s="58" t="str">
        <f t="shared" si="30"/>
        <v/>
      </c>
    </row>
    <row r="464" spans="1:12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56"/>
      <c r="F464" s="57">
        <f t="shared" si="31"/>
        <v>0</v>
      </c>
      <c r="G464" s="265"/>
      <c r="H464" s="36"/>
      <c r="I464" s="36"/>
      <c r="J464" s="58"/>
      <c r="K464" s="58" t="str">
        <f t="shared" si="30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56"/>
      <c r="F465" s="57">
        <f t="shared" si="31"/>
        <v>0</v>
      </c>
      <c r="G465" s="265"/>
      <c r="H465" s="36"/>
      <c r="I465" s="36"/>
      <c r="J465" s="58"/>
      <c r="K465" s="58" t="str">
        <f t="shared" si="30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56"/>
      <c r="F466" s="57">
        <f t="shared" si="31"/>
        <v>0</v>
      </c>
      <c r="G466" s="265"/>
      <c r="H466" s="36"/>
      <c r="I466" s="36"/>
      <c r="J466" s="58"/>
      <c r="K466" s="58" t="str">
        <f t="shared" si="30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56"/>
      <c r="F467" s="57">
        <f t="shared" si="31"/>
        <v>0</v>
      </c>
      <c r="G467" s="265"/>
      <c r="H467" s="36"/>
      <c r="I467" s="36"/>
      <c r="J467" s="58"/>
      <c r="K467" s="58" t="str">
        <f t="shared" si="30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56"/>
      <c r="F468" s="57">
        <f t="shared" si="31"/>
        <v>0</v>
      </c>
      <c r="G468" s="265"/>
      <c r="H468" s="36"/>
      <c r="I468" s="36"/>
      <c r="J468" s="58"/>
      <c r="K468" s="58" t="str">
        <f t="shared" si="30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56"/>
      <c r="F469" s="57">
        <f t="shared" si="31"/>
        <v>0</v>
      </c>
      <c r="G469" s="265"/>
      <c r="H469" s="36"/>
      <c r="I469" s="36"/>
      <c r="J469" s="58"/>
      <c r="K469" s="58" t="str">
        <f t="shared" si="30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56"/>
      <c r="F470" s="57">
        <f t="shared" si="31"/>
        <v>0</v>
      </c>
      <c r="G470" s="265"/>
      <c r="H470" s="36"/>
      <c r="I470" s="36"/>
      <c r="J470" s="58"/>
      <c r="K470" s="58" t="str">
        <f t="shared" si="30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56"/>
      <c r="F471" s="57">
        <f t="shared" si="31"/>
        <v>0</v>
      </c>
      <c r="G471" s="265"/>
      <c r="H471" s="36"/>
      <c r="I471" s="36"/>
      <c r="J471" s="58"/>
      <c r="K471" s="58" t="str">
        <f t="shared" si="30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56"/>
      <c r="F472" s="57">
        <f t="shared" si="31"/>
        <v>0</v>
      </c>
      <c r="G472" s="265"/>
      <c r="H472" s="36"/>
      <c r="I472" s="36"/>
      <c r="J472" s="58"/>
      <c r="K472" s="58" t="str">
        <f t="shared" si="30"/>
        <v/>
      </c>
    </row>
    <row r="473" spans="1:11" s="20" customFormat="1" ht="16.5" customHeight="1" thickBot="1" x14ac:dyDescent="0.25">
      <c r="A473" s="279" t="s">
        <v>622</v>
      </c>
      <c r="B473" s="250" t="s">
        <v>623</v>
      </c>
      <c r="C473" s="55" t="s">
        <v>889</v>
      </c>
      <c r="D473" s="60">
        <f>IMIGRANTES!D473+'IRMÃ CARMELITA'!D473+NITERÓI!D473+'BELO HORIZONTE'!D473+'S SALVADOR'!D473+'PROJETADA Y'!D473+'BARÃO RIO BRANCO'!D473+'8'!D473+'9'!D473+'10'!D473+'11'!D473+'12'!D473</f>
        <v>3018.96</v>
      </c>
      <c r="E473" s="56">
        <v>11.8</v>
      </c>
      <c r="F473" s="57">
        <f t="shared" si="31"/>
        <v>35623.730000000003</v>
      </c>
      <c r="G473" s="265"/>
      <c r="H473" s="36"/>
      <c r="I473" s="36"/>
      <c r="J473" s="58"/>
      <c r="K473" s="58" t="str">
        <f t="shared" si="30"/>
        <v>X</v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56"/>
      <c r="F474" s="57">
        <f t="shared" si="31"/>
        <v>0</v>
      </c>
      <c r="G474" s="265"/>
      <c r="H474" s="36"/>
      <c r="I474" s="36"/>
      <c r="J474" s="58"/>
      <c r="K474" s="58" t="str">
        <f t="shared" si="30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56"/>
      <c r="F475" s="57">
        <f t="shared" si="31"/>
        <v>0</v>
      </c>
      <c r="G475" s="265"/>
      <c r="H475" s="36"/>
      <c r="I475" s="36"/>
      <c r="J475" s="58"/>
      <c r="K475" s="58" t="str">
        <f t="shared" si="30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56"/>
      <c r="F476" s="57">
        <f t="shared" si="31"/>
        <v>0</v>
      </c>
      <c r="G476" s="265"/>
      <c r="H476" s="36"/>
      <c r="I476" s="36"/>
      <c r="J476" s="58"/>
      <c r="K476" s="58" t="str">
        <f t="shared" si="30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56"/>
      <c r="F477" s="57">
        <f t="shared" si="31"/>
        <v>0</v>
      </c>
      <c r="G477" s="265"/>
      <c r="H477" s="36"/>
      <c r="I477" s="36"/>
      <c r="J477" s="58"/>
      <c r="K477" s="58" t="str">
        <f t="shared" si="30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56"/>
      <c r="F478" s="57">
        <f t="shared" si="31"/>
        <v>0</v>
      </c>
      <c r="G478" s="265"/>
      <c r="H478" s="36"/>
      <c r="I478" s="36"/>
      <c r="J478" s="58"/>
      <c r="K478" s="58" t="str">
        <f t="shared" si="30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56"/>
      <c r="F479" s="57">
        <f t="shared" si="31"/>
        <v>0</v>
      </c>
      <c r="G479" s="265"/>
      <c r="H479" s="36"/>
      <c r="I479" s="36"/>
      <c r="J479" s="58"/>
      <c r="K479" s="58" t="str">
        <f t="shared" si="30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56"/>
      <c r="F480" s="57">
        <f t="shared" si="31"/>
        <v>0</v>
      </c>
      <c r="G480" s="265"/>
      <c r="H480" s="36"/>
      <c r="I480" s="36"/>
      <c r="J480" s="58"/>
      <c r="K480" s="58" t="str">
        <f t="shared" si="30"/>
        <v/>
      </c>
    </row>
    <row r="481" spans="1:14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56"/>
      <c r="F481" s="57">
        <f t="shared" si="31"/>
        <v>0</v>
      </c>
      <c r="G481" s="265"/>
      <c r="H481" s="36"/>
      <c r="I481" s="36"/>
      <c r="J481" s="58"/>
      <c r="K481" s="58" t="str">
        <f t="shared" si="30"/>
        <v/>
      </c>
    </row>
    <row r="482" spans="1:14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56"/>
      <c r="F482" s="57">
        <f t="shared" si="31"/>
        <v>0</v>
      </c>
      <c r="G482" s="265"/>
      <c r="H482" s="36"/>
      <c r="I482" s="36"/>
      <c r="J482" s="58"/>
      <c r="K482" s="58" t="str">
        <f t="shared" si="30"/>
        <v/>
      </c>
    </row>
    <row r="483" spans="1:14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56"/>
      <c r="F483" s="57">
        <f t="shared" si="31"/>
        <v>0</v>
      </c>
      <c r="G483" s="265"/>
      <c r="H483" s="36"/>
      <c r="I483" s="36"/>
      <c r="J483" s="58"/>
      <c r="K483" s="58" t="str">
        <f t="shared" si="30"/>
        <v/>
      </c>
    </row>
    <row r="484" spans="1:14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56"/>
      <c r="F484" s="57">
        <f t="shared" si="31"/>
        <v>0</v>
      </c>
      <c r="G484" s="265"/>
      <c r="H484" s="36"/>
      <c r="I484" s="36"/>
      <c r="J484" s="58"/>
      <c r="K484" s="58" t="str">
        <f t="shared" si="30"/>
        <v/>
      </c>
    </row>
    <row r="485" spans="1:14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56"/>
      <c r="F485" s="57">
        <f t="shared" si="31"/>
        <v>0</v>
      </c>
      <c r="G485" s="265"/>
      <c r="H485" s="36"/>
      <c r="I485" s="36"/>
      <c r="J485" s="58"/>
      <c r="K485" s="58" t="str">
        <f t="shared" si="30"/>
        <v/>
      </c>
    </row>
    <row r="486" spans="1:14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56"/>
      <c r="F486" s="57">
        <f t="shared" si="31"/>
        <v>0</v>
      </c>
      <c r="G486" s="265"/>
      <c r="H486" s="36"/>
      <c r="I486" s="36"/>
      <c r="J486" s="58"/>
      <c r="K486" s="58" t="str">
        <f t="shared" si="30"/>
        <v/>
      </c>
    </row>
    <row r="487" spans="1:14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56"/>
      <c r="F487" s="57">
        <f t="shared" si="31"/>
        <v>0</v>
      </c>
      <c r="G487" s="265"/>
      <c r="H487" s="36"/>
      <c r="I487" s="36"/>
      <c r="J487" s="58"/>
      <c r="K487" s="58" t="str">
        <f t="shared" si="30"/>
        <v/>
      </c>
    </row>
    <row r="488" spans="1:14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56"/>
      <c r="F488" s="57">
        <f t="shared" si="31"/>
        <v>0</v>
      </c>
      <c r="G488" s="268"/>
      <c r="H488" s="36"/>
      <c r="I488" s="36"/>
      <c r="J488" s="58"/>
      <c r="K488" s="58" t="str">
        <f t="shared" si="30"/>
        <v/>
      </c>
    </row>
    <row r="489" spans="1:14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6976.92</v>
      </c>
      <c r="H489" s="16"/>
      <c r="I489" s="68">
        <f>G489</f>
        <v>6976.92</v>
      </c>
      <c r="J489" s="58" t="s">
        <v>911</v>
      </c>
      <c r="K489" s="58" t="str">
        <f t="shared" si="30"/>
        <v>X</v>
      </c>
      <c r="N489" s="72">
        <f>'S SALVADOR'!G489+'BELO HORIZONTE'!G489+NITERÓI!G489+IMIGRANTES!G489+'IRMÃ CARMELITA'!G489+'PROJETADA Y'!G489+'BARÃO RIO BRANCO'!G489+'8'!G489+'9'!G489</f>
        <v>6976.92</v>
      </c>
    </row>
    <row r="490" spans="1:14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0"/>
        <v/>
      </c>
    </row>
    <row r="491" spans="1:14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60">
        <f>IMIGRANTES!D491+'IRMÃ CARMELITA'!D491+NITERÓI!D491+'BELO HORIZONTE'!D491+'S SALVADOR'!D491+'PROJETADA Y'!D491+'BARÃO RIO BRANCO'!D491+'8'!D491+'9'!D491+'10'!D491+'11'!D491+'12'!D491</f>
        <v>0</v>
      </c>
      <c r="E491" s="226"/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30"/>
        <v/>
      </c>
    </row>
    <row r="492" spans="1:14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60">
        <f>IMIGRANTES!D492+'IRMÃ CARMELITA'!D492+NITERÓI!D492+'BELO HORIZONTE'!D492+'S SALVADOR'!D492+'PROJETADA Y'!D492+'BARÃO RIO BRANCO'!D492+'8'!D492+'9'!D492+'10'!D492+'11'!D492+'12'!D492</f>
        <v>0</v>
      </c>
      <c r="E492" s="226"/>
      <c r="F492" s="227">
        <f t="shared" si="32"/>
        <v>0</v>
      </c>
      <c r="G492" s="270"/>
      <c r="H492" s="16"/>
      <c r="I492" s="16"/>
      <c r="J492" s="58"/>
      <c r="K492" s="58" t="str">
        <f t="shared" si="30"/>
        <v/>
      </c>
      <c r="L492" s="325">
        <f>IMIGRANTES!F492+'IRMÃ CARMELITA'!F492+NITERÓI!F492+'BELO HORIZONTE'!F492+'S SALVADOR'!F492+'PROJETADA Y'!F492+'BARÃO RIO BRANCO'!F492+'8'!F492</f>
        <v>0</v>
      </c>
    </row>
    <row r="493" spans="1:14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>
        <f>IMIGRANTES!D493+'IRMÃ CARMELITA'!D493+NITERÓI!D493+'BELO HORIZONTE'!D493+'S SALVADOR'!D493+'PROJETADA Y'!D493+'BARÃO RIO BRANCO'!D493+'8'!D493+'9'!D493+'10'!D493+'11'!D493+'12'!D493</f>
        <v>0</v>
      </c>
      <c r="E493" s="226"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30"/>
        <v/>
      </c>
    </row>
    <row r="494" spans="1:14" s="20" customFormat="1" ht="16.5" hidden="1" customHeight="1" x14ac:dyDescent="0.2">
      <c r="A494" s="282"/>
      <c r="B494" s="255" t="s">
        <v>1183</v>
      </c>
      <c r="C494" s="59" t="s">
        <v>917</v>
      </c>
      <c r="D494" s="60">
        <f>IMIGRANTES!D494+'IRMÃ CARMELITA'!D494+NITERÓI!D494+'BELO HORIZONTE'!D494+'S SALVADOR'!D494+'PROJETADA Y'!D494+'BARÃO RIO BRANCO'!D494+'8'!D494+'9'!D494+'10'!D494+'11'!D494+'12'!D494</f>
        <v>0</v>
      </c>
      <c r="E494" s="226"/>
      <c r="F494" s="227">
        <f t="shared" si="32"/>
        <v>0</v>
      </c>
      <c r="G494" s="270"/>
      <c r="H494" s="16"/>
      <c r="I494" s="16"/>
      <c r="J494" s="58"/>
      <c r="K494" s="58" t="str">
        <f>IF(G494&gt;0,"X",IF(F494&gt;0,"X",""))</f>
        <v/>
      </c>
    </row>
    <row r="495" spans="1:14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226"/>
      <c r="F495" s="227">
        <f t="shared" si="32"/>
        <v>0</v>
      </c>
      <c r="G495" s="270"/>
      <c r="H495" s="16"/>
      <c r="I495" s="16"/>
      <c r="J495" s="58"/>
      <c r="K495" s="58" t="str">
        <f t="shared" si="30"/>
        <v/>
      </c>
    </row>
    <row r="496" spans="1:14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228"/>
      <c r="F496" s="227">
        <f t="shared" si="32"/>
        <v>0</v>
      </c>
      <c r="G496" s="270"/>
      <c r="H496" s="16"/>
      <c r="I496" s="16"/>
      <c r="J496" s="58"/>
      <c r="K496" s="58" t="str">
        <f t="shared" si="30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228"/>
      <c r="F497" s="227">
        <f t="shared" si="32"/>
        <v>0</v>
      </c>
      <c r="G497" s="270"/>
      <c r="H497" s="16"/>
      <c r="I497" s="16"/>
      <c r="J497" s="58"/>
      <c r="K497" s="58" t="str">
        <f t="shared" si="30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228"/>
      <c r="F498" s="227">
        <f t="shared" si="32"/>
        <v>0</v>
      </c>
      <c r="G498" s="270"/>
      <c r="H498" s="16"/>
      <c r="I498" s="16"/>
      <c r="J498" s="58"/>
      <c r="K498" s="58" t="str">
        <f t="shared" si="30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228"/>
      <c r="F499" s="227">
        <f t="shared" si="32"/>
        <v>0</v>
      </c>
      <c r="G499" s="270"/>
      <c r="H499" s="16"/>
      <c r="I499" s="16"/>
      <c r="J499" s="58"/>
      <c r="K499" s="58" t="str">
        <f t="shared" si="30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228"/>
      <c r="F500" s="227">
        <f t="shared" si="32"/>
        <v>0</v>
      </c>
      <c r="G500" s="270"/>
      <c r="H500" s="16"/>
      <c r="I500" s="16"/>
      <c r="J500" s="58"/>
      <c r="K500" s="58" t="str">
        <f t="shared" si="30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228"/>
      <c r="F501" s="227">
        <f t="shared" si="32"/>
        <v>0</v>
      </c>
      <c r="G501" s="270"/>
      <c r="H501" s="16"/>
      <c r="I501" s="16"/>
      <c r="J501" s="58"/>
      <c r="K501" s="58" t="str">
        <f t="shared" si="30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228"/>
      <c r="F502" s="227">
        <f t="shared" si="32"/>
        <v>0</v>
      </c>
      <c r="G502" s="270"/>
      <c r="H502" s="16"/>
      <c r="I502" s="16"/>
      <c r="J502" s="58"/>
      <c r="K502" s="58" t="str">
        <f t="shared" si="30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228"/>
      <c r="F503" s="227">
        <f t="shared" si="32"/>
        <v>0</v>
      </c>
      <c r="G503" s="270"/>
      <c r="H503" s="16"/>
      <c r="I503" s="16"/>
      <c r="J503" s="58"/>
      <c r="K503" s="58" t="str">
        <f t="shared" si="30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228"/>
      <c r="F504" s="227">
        <f t="shared" si="32"/>
        <v>0</v>
      </c>
      <c r="G504" s="270"/>
      <c r="H504" s="16"/>
      <c r="I504" s="16"/>
      <c r="J504" s="58"/>
      <c r="K504" s="58" t="str">
        <f t="shared" si="30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228"/>
      <c r="F505" s="227">
        <f t="shared" si="32"/>
        <v>0</v>
      </c>
      <c r="G505" s="270"/>
      <c r="H505" s="16"/>
      <c r="I505" s="16"/>
      <c r="J505" s="58"/>
      <c r="K505" s="58" t="str">
        <f t="shared" si="30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228"/>
      <c r="F506" s="227">
        <f t="shared" si="32"/>
        <v>0</v>
      </c>
      <c r="G506" s="270"/>
      <c r="H506" s="16"/>
      <c r="I506" s="16"/>
      <c r="J506" s="58"/>
      <c r="K506" s="58" t="str">
        <f t="shared" si="30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228"/>
      <c r="F507" s="227">
        <f t="shared" si="32"/>
        <v>0</v>
      </c>
      <c r="G507" s="270"/>
      <c r="H507" s="16"/>
      <c r="I507" s="16"/>
      <c r="J507" s="58"/>
      <c r="K507" s="58" t="str">
        <f t="shared" si="30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228"/>
      <c r="F508" s="227">
        <f t="shared" si="32"/>
        <v>0</v>
      </c>
      <c r="G508" s="270"/>
      <c r="H508" s="16"/>
      <c r="I508" s="16"/>
      <c r="J508" s="58"/>
      <c r="K508" s="58" t="str">
        <f t="shared" si="30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228"/>
      <c r="F509" s="227">
        <f t="shared" si="32"/>
        <v>0</v>
      </c>
      <c r="G509" s="270"/>
      <c r="H509" s="16"/>
      <c r="I509" s="16"/>
      <c r="J509" s="58"/>
      <c r="K509" s="58" t="str">
        <f t="shared" si="30"/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228"/>
      <c r="F510" s="227">
        <f t="shared" si="32"/>
        <v>0</v>
      </c>
      <c r="G510" s="270"/>
      <c r="H510" s="16"/>
      <c r="I510" s="16"/>
      <c r="J510" s="58"/>
      <c r="K510" s="58" t="str">
        <f t="shared" ref="K510:K573" si="33">IF(G510&gt;0,"X",IF(F510&gt;0,"X",""))</f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228"/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228"/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228"/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234"/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6976.92</v>
      </c>
      <c r="H515" s="70"/>
      <c r="I515" s="69"/>
      <c r="J515" s="58" t="s">
        <v>914</v>
      </c>
      <c r="K515" s="58" t="str">
        <f t="shared" si="33"/>
        <v>X</v>
      </c>
    </row>
    <row r="516" spans="1:11" s="20" customFormat="1" ht="16.5" customHeight="1" x14ac:dyDescent="0.2">
      <c r="A516" s="282" t="s">
        <v>704</v>
      </c>
      <c r="B516" s="256" t="s">
        <v>705</v>
      </c>
      <c r="C516" s="231" t="s">
        <v>937</v>
      </c>
      <c r="D516" s="60">
        <f>IMIGRANTES!D516+'IRMÃ CARMELITA'!D516+NITERÓI!D516+'BELO HORIZONTE'!D516+'S SALVADOR'!D516+'PROJETADA Y'!D516+'BARÃO RIO BRANCO'!D516+'8'!D516+'9'!D516+'10'!D516+'11'!D516+'12'!D516</f>
        <v>288</v>
      </c>
      <c r="E516" s="226">
        <v>21.94</v>
      </c>
      <c r="F516" s="232">
        <f t="shared" ref="F516:F530" si="34">IF($D516=0,0,ROUND($D516*$E516,2))</f>
        <v>6318.72</v>
      </c>
      <c r="G516" s="272"/>
      <c r="H516" s="70"/>
      <c r="I516" s="69"/>
      <c r="J516" s="58"/>
      <c r="K516" s="58" t="str">
        <f t="shared" si="33"/>
        <v>X</v>
      </c>
    </row>
    <row r="517" spans="1:11" s="20" customFormat="1" ht="16.5" customHeight="1" thickBot="1" x14ac:dyDescent="0.25">
      <c r="A517" s="282" t="s">
        <v>706</v>
      </c>
      <c r="B517" s="283" t="s">
        <v>707</v>
      </c>
      <c r="C517" s="231" t="s">
        <v>937</v>
      </c>
      <c r="D517" s="60">
        <f>IMIGRANTES!D517+'IRMÃ CARMELITA'!D517+NITERÓI!D517+'BELO HORIZONTE'!D517+'S SALVADOR'!D517+'PROJETADA Y'!D517+'BARÃO RIO BRANCO'!D517+'8'!D517+'9'!D517+'10'!D517+'11'!D517+'12'!D517</f>
        <v>30</v>
      </c>
      <c r="E517" s="226">
        <v>21.94</v>
      </c>
      <c r="F517" s="334">
        <f t="shared" si="34"/>
        <v>658.2</v>
      </c>
      <c r="G517" s="270"/>
      <c r="H517" s="70"/>
      <c r="I517" s="69"/>
      <c r="J517" s="58"/>
      <c r="K517" s="58" t="str">
        <f t="shared" si="33"/>
        <v>X</v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274"/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226"/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226"/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226"/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226"/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226"/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226"/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226"/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226"/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226"/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226"/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226"/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234"/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226"/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226"/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226"/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226"/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226"/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226"/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226"/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226"/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226"/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226"/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226"/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226"/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226"/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226"/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226"/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226"/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226"/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226"/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226"/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226"/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226"/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226"/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226"/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226"/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226"/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226"/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226"/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226"/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226"/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234"/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56"/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56"/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56"/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56"/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56"/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56"/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56"/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56"/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56"/>
      <c r="F572" s="57">
        <f t="shared" si="36"/>
        <v>0</v>
      </c>
      <c r="G572" s="265"/>
      <c r="H572" s="36"/>
      <c r="I572" s="36"/>
      <c r="J572" s="58"/>
      <c r="K572" s="58" t="str">
        <f t="shared" si="33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56"/>
      <c r="F573" s="57">
        <f t="shared" si="36"/>
        <v>0</v>
      </c>
      <c r="G573" s="265"/>
      <c r="H573" s="36"/>
      <c r="I573" s="36"/>
      <c r="J573" s="58"/>
      <c r="K573" s="58" t="str">
        <f t="shared" si="33"/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56"/>
      <c r="F574" s="57">
        <f t="shared" si="36"/>
        <v>0</v>
      </c>
      <c r="G574" s="265"/>
      <c r="H574" s="36"/>
      <c r="I574" s="36"/>
      <c r="J574" s="58"/>
      <c r="K574" s="58" t="str">
        <f t="shared" ref="K574:K597" si="37">IF(G574&gt;0,"X",IF(F574&gt;0,"X",""))</f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56"/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56"/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56"/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56"/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56"/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56"/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56"/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56"/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56"/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56"/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56"/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56"/>
      <c r="F586" s="57">
        <f t="shared" si="36"/>
        <v>0</v>
      </c>
      <c r="G586" s="265"/>
      <c r="H586" s="36"/>
      <c r="I586" s="36"/>
      <c r="J586" s="58"/>
      <c r="K586" s="58" t="str">
        <f>IF(G586&gt;0,"X",IF(F586&gt;0,"X",""))</f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214"/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56"/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56"/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56"/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56"/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56"/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22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56"/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22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56"/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22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7"/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22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22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1140655.0899999999</v>
      </c>
      <c r="H597" s="35"/>
      <c r="I597" s="71">
        <f>SUM(I8:I562)</f>
        <v>1140655.0899999999</v>
      </c>
      <c r="J597" s="50" t="s">
        <v>911</v>
      </c>
      <c r="K597" s="50" t="str">
        <f t="shared" si="37"/>
        <v>X</v>
      </c>
      <c r="N597" s="18">
        <f>SUBTOTAL(9,N7:N596)</f>
        <v>1135449.2599999998</v>
      </c>
    </row>
    <row r="599" spans="1:22" x14ac:dyDescent="0.2">
      <c r="F599" s="337"/>
      <c r="G599" s="328"/>
    </row>
    <row r="600" spans="1:22" x14ac:dyDescent="0.2">
      <c r="F600" s="329"/>
      <c r="G600" s="336"/>
    </row>
    <row r="601" spans="1:22" x14ac:dyDescent="0.2">
      <c r="B601" s="338"/>
      <c r="D601" s="349"/>
      <c r="E601" s="349"/>
      <c r="F601" s="349"/>
      <c r="S601" s="338"/>
      <c r="T601" s="338"/>
      <c r="U601" s="338"/>
      <c r="V601" s="338"/>
    </row>
    <row r="602" spans="1:22" x14ac:dyDescent="0.2">
      <c r="B602" s="338"/>
      <c r="D602" s="349"/>
      <c r="E602" s="350"/>
      <c r="F602" s="351"/>
      <c r="S602" s="338"/>
      <c r="T602" s="338"/>
      <c r="U602" s="338"/>
      <c r="V602" s="338"/>
    </row>
    <row r="603" spans="1:22" x14ac:dyDescent="0.2">
      <c r="B603" s="338"/>
      <c r="D603" s="349"/>
      <c r="E603" s="349"/>
      <c r="F603" s="351"/>
      <c r="S603" s="338"/>
      <c r="T603" s="338"/>
      <c r="U603" s="338"/>
      <c r="V603" s="338"/>
    </row>
    <row r="604" spans="1:22" x14ac:dyDescent="0.2">
      <c r="B604" s="338"/>
      <c r="D604" s="351"/>
      <c r="E604" s="352"/>
      <c r="F604" s="353"/>
      <c r="S604" s="338"/>
      <c r="T604" s="354"/>
      <c r="U604" s="355"/>
    </row>
    <row r="605" spans="1:22" x14ac:dyDescent="0.2">
      <c r="B605" s="338"/>
      <c r="D605" s="349"/>
      <c r="E605" s="349"/>
      <c r="F605" s="349"/>
      <c r="S605" s="338"/>
      <c r="T605" s="338"/>
      <c r="U605" s="338"/>
    </row>
    <row r="606" spans="1:22" x14ac:dyDescent="0.2">
      <c r="E606" s="340"/>
      <c r="F606" s="339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25" right="0.25" top="0.75" bottom="0.75" header="0.3" footer="0.3"/>
  <pageSetup paperSize="9" scale="74" fitToHeight="0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 filterMode="1">
    <pageSetUpPr fitToPage="1"/>
  </sheetPr>
  <dimension ref="A1:M600"/>
  <sheetViews>
    <sheetView showGridLines="0" topLeftCell="A82" zoomScale="75" zoomScaleNormal="75" workbookViewId="0">
      <selection activeCell="D517" sqref="D517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1208</v>
      </c>
      <c r="H2" s="320"/>
      <c r="I2" s="20"/>
      <c r="J2" s="21"/>
      <c r="K2" s="356">
        <v>31</v>
      </c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 t="s">
        <v>1198</v>
      </c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1660</v>
      </c>
      <c r="H8" s="35"/>
      <c r="I8" s="54">
        <f>G8</f>
        <v>1660</v>
      </c>
      <c r="J8" s="50" t="s">
        <v>911</v>
      </c>
      <c r="K8" s="50" t="str">
        <f>IF(G8&gt;0,"X",IF(F8&gt;0,"X",""))</f>
        <v>X</v>
      </c>
    </row>
    <row r="9" spans="1:11" ht="16.5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1660</v>
      </c>
      <c r="H9" s="35"/>
      <c r="I9" s="36"/>
      <c r="J9" s="50" t="s">
        <v>914</v>
      </c>
      <c r="K9" s="50" t="str">
        <f>IF(G9&gt;0,"X",IF(F9&gt;0,"X",""))</f>
        <v>X</v>
      </c>
    </row>
    <row r="10" spans="1:11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>IF(G10&gt;0,"X",IF(F10&gt;0,"X",""))</f>
        <v/>
      </c>
    </row>
    <row r="11" spans="1:11" ht="16.5" customHeight="1" thickBot="1" x14ac:dyDescent="0.25">
      <c r="A11" s="277" t="s">
        <v>918</v>
      </c>
      <c r="B11" s="246" t="s">
        <v>919</v>
      </c>
      <c r="C11" s="59" t="s">
        <v>917</v>
      </c>
      <c r="D11" s="60">
        <v>1</v>
      </c>
      <c r="E11" s="60">
        <f>RESUMO!E11</f>
        <v>1660</v>
      </c>
      <c r="F11" s="61">
        <f>IF($D11=0,0,ROUND($D11*$E11,2))</f>
        <v>1660</v>
      </c>
      <c r="G11" s="263"/>
      <c r="H11" s="35"/>
      <c r="I11" s="36"/>
      <c r="J11" s="50"/>
      <c r="K11" s="50" t="str">
        <f>IF(G11&gt;0,"X",IF(F11&gt;0,"X",""))</f>
        <v>X</v>
      </c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ref="K12:K33" si="0">IF(G12&gt;0,"X",IF(F12&gt;0,"X",""))</f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4288.57</v>
      </c>
      <c r="H27" s="35"/>
      <c r="I27" s="54">
        <f>G27</f>
        <v>4288.57</v>
      </c>
      <c r="J27" s="50" t="s">
        <v>911</v>
      </c>
      <c r="K27" s="50" t="str">
        <f t="shared" si="0"/>
        <v>X</v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4288.57</v>
      </c>
      <c r="H32" s="35"/>
      <c r="I32" s="36"/>
      <c r="J32" s="50" t="s">
        <v>914</v>
      </c>
      <c r="K32" s="58" t="str">
        <f t="shared" si="0"/>
        <v>X</v>
      </c>
    </row>
    <row r="33" spans="1:13" ht="16.5" customHeight="1" thickBot="1" x14ac:dyDescent="0.25">
      <c r="A33" s="277" t="s">
        <v>965</v>
      </c>
      <c r="B33" s="283" t="s">
        <v>966</v>
      </c>
      <c r="C33" s="59" t="s">
        <v>947</v>
      </c>
      <c r="D33" s="60">
        <v>659.78</v>
      </c>
      <c r="E33" s="60">
        <f>RESUMO!E33</f>
        <v>6.5</v>
      </c>
      <c r="F33" s="212">
        <f t="shared" ref="F33:F70" si="1">IF($D33=0,0,ROUND($D33*$E33,2))</f>
        <v>4288.57</v>
      </c>
      <c r="G33" s="264"/>
      <c r="H33" s="35"/>
      <c r="I33" s="36"/>
      <c r="J33" s="50"/>
      <c r="K33" s="50" t="str">
        <f t="shared" si="0"/>
        <v>X</v>
      </c>
      <c r="M33" s="338">
        <f>M269*0.2</f>
        <v>659.78200000000004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ref="K34:K82" si="2">IF(G34&gt;0,"X",IF(F34&gt;0,"X",""))</f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2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2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2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2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2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si="2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2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2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2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si="2"/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si="2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2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2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2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si="2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2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2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0" t="str">
        <f t="shared" si="2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0" t="str">
        <f t="shared" si="2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0" t="str">
        <f t="shared" si="2"/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4570</v>
      </c>
      <c r="H82" s="35"/>
      <c r="I82" s="54">
        <f>G82</f>
        <v>4570</v>
      </c>
      <c r="J82" s="50" t="s">
        <v>911</v>
      </c>
      <c r="K82" s="50" t="str">
        <f t="shared" si="2"/>
        <v>X</v>
      </c>
      <c r="M82" s="338"/>
    </row>
    <row r="83" spans="1:13" ht="16.5" hidden="1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0</v>
      </c>
      <c r="H83" s="35"/>
      <c r="I83" s="36"/>
      <c r="J83" s="50" t="s">
        <v>914</v>
      </c>
      <c r="K83" s="50" t="str">
        <f t="shared" ref="K83:K106" si="4">IF(G83&gt;0,"X",IF(F83&gt;0,"X",""))</f>
        <v/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hidden="1" customHeight="1" x14ac:dyDescent="0.2">
      <c r="A90" s="277" t="s">
        <v>1078</v>
      </c>
      <c r="B90" s="246" t="s">
        <v>1079</v>
      </c>
      <c r="C90" s="59" t="s">
        <v>947</v>
      </c>
      <c r="D90" s="60"/>
      <c r="E90" s="60">
        <f>RESUMO!E90</f>
        <v>7.5</v>
      </c>
      <c r="F90" s="61">
        <f t="shared" si="5"/>
        <v>0</v>
      </c>
      <c r="G90" s="263"/>
      <c r="H90" s="35"/>
      <c r="I90" s="36"/>
      <c r="J90" s="50"/>
      <c r="K90" s="50" t="str">
        <f t="shared" si="4"/>
        <v/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hidden="1" customHeight="1" x14ac:dyDescent="0.2">
      <c r="A95" s="277" t="s">
        <v>1086</v>
      </c>
      <c r="B95" s="246" t="s">
        <v>1087</v>
      </c>
      <c r="C95" s="59" t="s">
        <v>947</v>
      </c>
      <c r="D95" s="60"/>
      <c r="E95" s="60">
        <f>RESUMO!E95</f>
        <v>13</v>
      </c>
      <c r="F95" s="61">
        <f t="shared" si="5"/>
        <v>0</v>
      </c>
      <c r="G95" s="263"/>
      <c r="H95" s="35"/>
      <c r="I95" s="36"/>
      <c r="J95" s="50"/>
      <c r="K95" s="50" t="str">
        <f t="shared" si="4"/>
        <v/>
      </c>
      <c r="M95" s="338"/>
    </row>
    <row r="96" spans="1:13" ht="16.5" hidden="1" customHeight="1" x14ac:dyDescent="0.2">
      <c r="A96" s="277" t="s">
        <v>1088</v>
      </c>
      <c r="B96" s="246" t="s">
        <v>1089</v>
      </c>
      <c r="C96" s="59" t="s">
        <v>947</v>
      </c>
      <c r="D96" s="60"/>
      <c r="E96" s="60">
        <f>RESUMO!E96</f>
        <v>21.89</v>
      </c>
      <c r="F96" s="61">
        <f t="shared" si="5"/>
        <v>0</v>
      </c>
      <c r="G96" s="263"/>
      <c r="H96" s="35"/>
      <c r="I96" s="36"/>
      <c r="J96" s="50"/>
      <c r="K96" s="50" t="str">
        <f t="shared" si="4"/>
        <v/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3" ht="16.5" hidden="1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0</v>
      </c>
      <c r="H101" s="35"/>
      <c r="I101" s="36"/>
      <c r="J101" s="50" t="s">
        <v>914</v>
      </c>
      <c r="K101" s="58" t="str">
        <f t="shared" si="4"/>
        <v/>
      </c>
      <c r="M101" s="338"/>
    </row>
    <row r="102" spans="1:13" ht="16.5" hidden="1" customHeight="1" x14ac:dyDescent="0.2">
      <c r="A102" s="277" t="s">
        <v>1099</v>
      </c>
      <c r="B102" s="283" t="s">
        <v>552</v>
      </c>
      <c r="C102" s="59" t="s">
        <v>889</v>
      </c>
      <c r="D102" s="60"/>
      <c r="E102" s="60">
        <f>RESUMO!E102</f>
        <v>60.1</v>
      </c>
      <c r="F102" s="212">
        <f t="shared" ref="F102:F133" si="6">IF($D102=0,0,ROUND($D102*$E102,2))</f>
        <v>0</v>
      </c>
      <c r="G102" s="264"/>
      <c r="H102" s="35"/>
      <c r="I102" s="36"/>
      <c r="J102" s="50"/>
      <c r="K102" s="58" t="str">
        <f t="shared" si="4"/>
        <v/>
      </c>
      <c r="M102" s="338"/>
    </row>
    <row r="103" spans="1:13" ht="16.5" hidden="1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6"/>
        <v>0</v>
      </c>
      <c r="G103" s="263"/>
      <c r="H103" s="35"/>
      <c r="I103" s="36"/>
      <c r="J103" s="50"/>
      <c r="K103" s="58" t="str">
        <f t="shared" si="4"/>
        <v/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/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8" t="str">
        <f t="shared" si="4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8" t="str">
        <f t="shared" si="4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8" t="str">
        <f t="shared" si="4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ref="K107:K134" si="7">IF(G107&gt;0,"X",IF(F107&gt;0,"X",""))</f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si="7"/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ref="K135:K166" si="9">IF(G135&gt;0,"X",IF(F135&gt;0,"X",""))</f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si="9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9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9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9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si="9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ref="K167:K179" si="11">IF(G167&gt;0,"X",IF(F167&gt;0,"X",""))</f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si="11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11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11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11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si="11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4570</v>
      </c>
      <c r="H186" s="35"/>
      <c r="I186" s="36"/>
      <c r="J186" s="50" t="s">
        <v>914</v>
      </c>
      <c r="K186" s="50" t="str">
        <f t="shared" ref="K186:K251" si="12">IF(G186&gt;0,"X",IF(F186&gt;0,"X",""))</f>
        <v>X</v>
      </c>
      <c r="M186" s="338"/>
    </row>
    <row r="187" spans="1:13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3" ht="16.5" customHeight="1" thickBot="1" x14ac:dyDescent="0.25">
      <c r="A199" s="277" t="s">
        <v>114</v>
      </c>
      <c r="B199" s="246" t="s">
        <v>1192</v>
      </c>
      <c r="C199" s="59" t="s">
        <v>917</v>
      </c>
      <c r="D199" s="60">
        <v>5</v>
      </c>
      <c r="E199" s="60">
        <f>RESUMO!E199</f>
        <v>914</v>
      </c>
      <c r="F199" s="61">
        <f t="shared" si="13"/>
        <v>4570</v>
      </c>
      <c r="G199" s="263"/>
      <c r="H199" s="35"/>
      <c r="I199" s="36"/>
      <c r="J199" s="50"/>
      <c r="K199" s="50" t="str">
        <f t="shared" si="12"/>
        <v>X</v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M200" s="338"/>
    </row>
    <row r="201" spans="1:13" ht="16.5" hidden="1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M201" s="338"/>
    </row>
    <row r="202" spans="1:13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3"/>
        <v>0</v>
      </c>
      <c r="G202" s="265"/>
      <c r="H202" s="36"/>
      <c r="I202" s="36"/>
      <c r="J202" s="58"/>
      <c r="K202" s="58" t="str">
        <f t="shared" si="12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3" s="20" customFormat="1" ht="16.5" hidden="1" customHeight="1" x14ac:dyDescent="0.2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3"/>
        <v>0</v>
      </c>
      <c r="G204" s="265"/>
      <c r="H204" s="36"/>
      <c r="I204" s="36"/>
      <c r="J204" s="58"/>
      <c r="K204" s="58" t="str">
        <f t="shared" si="12"/>
        <v/>
      </c>
    </row>
    <row r="205" spans="1:13" s="20" customFormat="1" ht="16.5" hidden="1" customHeight="1" thickBot="1" x14ac:dyDescent="0.25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3"/>
        <v>0</v>
      </c>
      <c r="G205" s="265"/>
      <c r="H205" s="36"/>
      <c r="I205" s="36"/>
      <c r="J205" s="58"/>
      <c r="K205" s="58" t="str">
        <f t="shared" si="12"/>
        <v/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2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54454.53</v>
      </c>
      <c r="H266" s="35"/>
      <c r="I266" s="54">
        <f>G266</f>
        <v>54454.53</v>
      </c>
      <c r="J266" s="50" t="s">
        <v>911</v>
      </c>
      <c r="K266" s="50" t="str">
        <f t="shared" si="16"/>
        <v>X</v>
      </c>
      <c r="M266" s="338"/>
    </row>
    <row r="267" spans="1:13" ht="16.5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9985.98</v>
      </c>
      <c r="H267" s="35"/>
      <c r="I267" s="36"/>
      <c r="J267" s="50" t="s">
        <v>914</v>
      </c>
      <c r="K267" s="50" t="str">
        <f t="shared" si="16"/>
        <v>X</v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customHeight="1" x14ac:dyDescent="0.2">
      <c r="A269" s="277" t="s">
        <v>250</v>
      </c>
      <c r="B269" s="246" t="s">
        <v>251</v>
      </c>
      <c r="C269" s="59" t="s">
        <v>937</v>
      </c>
      <c r="D269" s="60">
        <v>3120.62</v>
      </c>
      <c r="E269" s="60">
        <f>RESUMO!E269</f>
        <v>3.2</v>
      </c>
      <c r="F269" s="61">
        <f t="shared" si="17"/>
        <v>9985.98</v>
      </c>
      <c r="G269" s="263"/>
      <c r="H269" s="35"/>
      <c r="I269" s="36"/>
      <c r="J269" s="50"/>
      <c r="K269" s="50" t="str">
        <f t="shared" si="16"/>
        <v>X</v>
      </c>
      <c r="M269" s="338">
        <f>M337+M324*0.25</f>
        <v>3298.91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44468.55</v>
      </c>
      <c r="H291" s="35"/>
      <c r="I291" s="36"/>
      <c r="J291" s="50" t="s">
        <v>914</v>
      </c>
      <c r="K291" s="50" t="str">
        <f t="shared" si="16"/>
        <v>X</v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customHeight="1" thickBot="1" x14ac:dyDescent="0.25">
      <c r="A294" s="279" t="s">
        <v>299</v>
      </c>
      <c r="B294" s="250" t="s">
        <v>300</v>
      </c>
      <c r="C294" s="55" t="s">
        <v>947</v>
      </c>
      <c r="D294" s="60">
        <v>468.09</v>
      </c>
      <c r="E294" s="60">
        <f>RESUMO!E294</f>
        <v>95</v>
      </c>
      <c r="F294" s="57">
        <f t="shared" si="19"/>
        <v>44468.55</v>
      </c>
      <c r="G294" s="265"/>
      <c r="H294" s="36"/>
      <c r="I294" s="36"/>
      <c r="J294" s="58"/>
      <c r="K294" s="50" t="str">
        <f t="shared" si="16"/>
        <v>X</v>
      </c>
      <c r="M294" s="345">
        <f>M337*0.15</f>
        <v>468.09299999999996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19854.37</v>
      </c>
      <c r="H313" s="35"/>
      <c r="I313" s="54">
        <f>G313</f>
        <v>19854.37</v>
      </c>
      <c r="J313" s="50" t="s">
        <v>911</v>
      </c>
      <c r="K313" s="50" t="str">
        <f t="shared" si="16"/>
        <v>X</v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19854.37</v>
      </c>
      <c r="H318" s="35"/>
      <c r="I318" s="36"/>
      <c r="J318" s="50" t="s">
        <v>914</v>
      </c>
      <c r="K318" s="50" t="str">
        <f t="shared" si="20"/>
        <v>X</v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1"/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customHeight="1" thickBot="1" x14ac:dyDescent="0.25">
      <c r="A324" s="279" t="s">
        <v>356</v>
      </c>
      <c r="B324" s="250" t="s">
        <v>357</v>
      </c>
      <c r="C324" s="55" t="s">
        <v>889</v>
      </c>
      <c r="D324" s="60">
        <v>713.16</v>
      </c>
      <c r="E324" s="60">
        <f>RESUMO!E324</f>
        <v>27.84</v>
      </c>
      <c r="F324" s="57">
        <f t="shared" si="21"/>
        <v>19854.37</v>
      </c>
      <c r="G324" s="265"/>
      <c r="H324" s="36"/>
      <c r="I324" s="36"/>
      <c r="J324" s="58"/>
      <c r="K324" s="50" t="str">
        <f t="shared" si="20"/>
        <v>X</v>
      </c>
      <c r="M324" s="345">
        <f>D324</f>
        <v>713.16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118895</v>
      </c>
      <c r="H331" s="35"/>
      <c r="I331" s="54">
        <f>G331</f>
        <v>118895</v>
      </c>
      <c r="J331" s="50" t="s">
        <v>911</v>
      </c>
      <c r="K331" s="50" t="str">
        <f t="shared" si="20"/>
        <v>X</v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21220.22</v>
      </c>
      <c r="H336" s="36"/>
      <c r="I336" s="36"/>
      <c r="J336" s="58" t="s">
        <v>914</v>
      </c>
      <c r="K336" s="50" t="str">
        <f t="shared" si="20"/>
        <v>X</v>
      </c>
      <c r="M336" s="345"/>
    </row>
    <row r="337" spans="1:13" s="20" customFormat="1" ht="16.5" customHeight="1" x14ac:dyDescent="0.2">
      <c r="A337" s="279" t="s">
        <v>379</v>
      </c>
      <c r="B337" s="251" t="s">
        <v>894</v>
      </c>
      <c r="C337" s="55" t="s">
        <v>937</v>
      </c>
      <c r="D337" s="60">
        <v>3120.62</v>
      </c>
      <c r="E337" s="60">
        <f>RESUMO!E337</f>
        <v>1.5</v>
      </c>
      <c r="F337" s="57">
        <f>IF($D337=0,0,ROUND($D337*$E337,2))</f>
        <v>4680.93</v>
      </c>
      <c r="G337" s="266"/>
      <c r="H337" s="36"/>
      <c r="I337" s="36"/>
      <c r="J337" s="58"/>
      <c r="K337" s="50" t="str">
        <f t="shared" si="20"/>
        <v>X</v>
      </c>
      <c r="M337" s="345">
        <f>D337</f>
        <v>3120.62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customHeight="1" x14ac:dyDescent="0.2">
      <c r="A339" s="279" t="s">
        <v>383</v>
      </c>
      <c r="B339" s="251" t="s">
        <v>384</v>
      </c>
      <c r="C339" s="55" t="s">
        <v>937</v>
      </c>
      <c r="D339" s="60">
        <v>3120.62</v>
      </c>
      <c r="E339" s="60">
        <f>RESUMO!E339</f>
        <v>5.3</v>
      </c>
      <c r="F339" s="201">
        <f>IF($D339=0,0,ROUND($D339*$E339,2))</f>
        <v>16539.29</v>
      </c>
      <c r="G339" s="265"/>
      <c r="H339" s="36"/>
      <c r="I339" s="36"/>
      <c r="J339" s="58"/>
      <c r="K339" s="50" t="str">
        <f t="shared" si="20"/>
        <v>X</v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97674.78</v>
      </c>
      <c r="H370" s="36"/>
      <c r="I370" s="36"/>
      <c r="J370" s="58" t="s">
        <v>914</v>
      </c>
      <c r="K370" s="50" t="str">
        <f t="shared" si="20"/>
        <v>X</v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customHeight="1" thickBot="1" x14ac:dyDescent="0.25">
      <c r="A374" s="279" t="s">
        <v>453</v>
      </c>
      <c r="B374" s="250" t="s">
        <v>454</v>
      </c>
      <c r="C374" s="55" t="s">
        <v>887</v>
      </c>
      <c r="D374" s="60">
        <v>312.06</v>
      </c>
      <c r="E374" s="60">
        <f>RESUMO!E374</f>
        <v>313</v>
      </c>
      <c r="F374" s="57">
        <f t="shared" si="24"/>
        <v>97674.78</v>
      </c>
      <c r="G374" s="265"/>
      <c r="H374" s="36"/>
      <c r="I374" s="36"/>
      <c r="J374" s="58"/>
      <c r="K374" s="50" t="str">
        <f t="shared" si="20"/>
        <v>X</v>
      </c>
      <c r="M374" s="345">
        <f>M337*2.5*0.04</f>
        <v>312.06199999999995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4" si="25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114040.55999999998</v>
      </c>
      <c r="H394" s="35"/>
      <c r="I394" s="54">
        <f>G394</f>
        <v>114040.55999999998</v>
      </c>
      <c r="J394" s="50" t="s">
        <v>911</v>
      </c>
      <c r="K394" s="50" t="str">
        <f t="shared" si="25"/>
        <v>X</v>
      </c>
    </row>
    <row r="395" spans="1:11" s="20" customFormat="1" ht="16.5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2448.4299999999998</v>
      </c>
      <c r="H395" s="36"/>
      <c r="I395" s="36"/>
      <c r="J395" s="58" t="s">
        <v>914</v>
      </c>
      <c r="K395" s="58" t="str">
        <f t="shared" si="25"/>
        <v>X</v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159.38399999999999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customHeight="1" x14ac:dyDescent="0.2">
      <c r="A418" s="279" t="s">
        <v>529</v>
      </c>
      <c r="B418" s="250" t="s">
        <v>530</v>
      </c>
      <c r="C418" s="55" t="s">
        <v>937</v>
      </c>
      <c r="D418" s="56">
        <f>1080.28+93.6+46.26+140.1</f>
        <v>1360.2399999999998</v>
      </c>
      <c r="E418" s="60">
        <f>RESUMO!E418</f>
        <v>1.8</v>
      </c>
      <c r="F418" s="57">
        <f t="shared" si="27"/>
        <v>2448.4299999999998</v>
      </c>
      <c r="G418" s="265"/>
      <c r="H418" s="36"/>
      <c r="I418" s="36"/>
      <c r="J418" s="58"/>
      <c r="K418" s="58" t="str">
        <f t="shared" si="25"/>
        <v>X</v>
      </c>
      <c r="M418" s="325">
        <f>M434+M433</f>
        <v>1173.8799999999999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93461.73</v>
      </c>
      <c r="H421" s="35"/>
      <c r="I421" s="36"/>
      <c r="J421" s="50" t="s">
        <v>914</v>
      </c>
      <c r="K421" s="50" t="str">
        <f t="shared" si="25"/>
        <v>X</v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8">IF($D422=0,0,ROUND($D422*$E422,2))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8"/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customHeight="1" x14ac:dyDescent="0.2">
      <c r="A433" s="279" t="s">
        <v>560</v>
      </c>
      <c r="B433" s="250" t="s">
        <v>1189</v>
      </c>
      <c r="C433" s="55" t="s">
        <v>937</v>
      </c>
      <c r="D433" s="56">
        <v>1080.28</v>
      </c>
      <c r="E433" s="60">
        <f>RESUMO!E433</f>
        <v>51.89</v>
      </c>
      <c r="F433" s="57">
        <f t="shared" si="28"/>
        <v>56055.73</v>
      </c>
      <c r="G433" s="265"/>
      <c r="H433" s="36"/>
      <c r="I433" s="36"/>
      <c r="J433" s="58"/>
      <c r="K433" s="58" t="str">
        <f t="shared" si="25"/>
        <v>X</v>
      </c>
      <c r="M433" s="325">
        <f>D433</f>
        <v>1080.28</v>
      </c>
    </row>
    <row r="434" spans="1:13" s="20" customFormat="1" ht="16.5" customHeight="1" x14ac:dyDescent="0.2">
      <c r="A434" s="279"/>
      <c r="B434" s="250" t="s">
        <v>1190</v>
      </c>
      <c r="C434" s="55" t="s">
        <v>937</v>
      </c>
      <c r="D434" s="56">
        <v>93.6</v>
      </c>
      <c r="E434" s="60">
        <f>RESUMO!E434</f>
        <v>55.7</v>
      </c>
      <c r="F434" s="57">
        <f t="shared" si="28"/>
        <v>5213.5200000000004</v>
      </c>
      <c r="G434" s="265"/>
      <c r="H434" s="36"/>
      <c r="I434" s="36"/>
      <c r="J434" s="58"/>
      <c r="K434" s="58" t="str">
        <f>IF(G434&gt;0,"X",IF(F434&gt;0,"X",""))</f>
        <v>X</v>
      </c>
      <c r="M434" s="325">
        <f>D434</f>
        <v>93.6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customHeight="1" x14ac:dyDescent="0.2">
      <c r="A439" s="279"/>
      <c r="B439" s="250" t="s">
        <v>1201</v>
      </c>
      <c r="C439" s="55" t="s">
        <v>937</v>
      </c>
      <c r="D439" s="56">
        <v>46.26</v>
      </c>
      <c r="E439" s="60">
        <f>RESUMO!E439</f>
        <v>129.72999999999999</v>
      </c>
      <c r="F439" s="57">
        <f t="shared" si="28"/>
        <v>6001.31</v>
      </c>
      <c r="G439" s="265"/>
      <c r="H439" s="36"/>
      <c r="I439" s="36"/>
      <c r="J439" s="58"/>
      <c r="K439" s="58" t="str">
        <f t="shared" si="25"/>
        <v>X</v>
      </c>
    </row>
    <row r="440" spans="1:13" s="20" customFormat="1" ht="16.5" customHeight="1" x14ac:dyDescent="0.2">
      <c r="A440" s="279"/>
      <c r="B440" s="250" t="s">
        <v>1202</v>
      </c>
      <c r="C440" s="55" t="s">
        <v>937</v>
      </c>
      <c r="D440" s="56">
        <v>140.1</v>
      </c>
      <c r="E440" s="60">
        <f>RESUMO!E440</f>
        <v>129.72999999999999</v>
      </c>
      <c r="F440" s="57">
        <f t="shared" si="28"/>
        <v>18175.169999999998</v>
      </c>
      <c r="G440" s="265"/>
      <c r="H440" s="36"/>
      <c r="I440" s="36"/>
      <c r="J440" s="58"/>
      <c r="K440" s="58" t="str">
        <f t="shared" si="25"/>
        <v>X</v>
      </c>
    </row>
    <row r="441" spans="1:13" s="20" customFormat="1" ht="18.75" customHeight="1" x14ac:dyDescent="0.2">
      <c r="A441" s="279" t="s">
        <v>568</v>
      </c>
      <c r="B441" s="344" t="s">
        <v>1200</v>
      </c>
      <c r="C441" s="55" t="s">
        <v>917</v>
      </c>
      <c r="D441" s="60">
        <v>24</v>
      </c>
      <c r="E441" s="60">
        <f>RESUMO!E441</f>
        <v>334</v>
      </c>
      <c r="F441" s="57">
        <f t="shared" si="28"/>
        <v>8016</v>
      </c>
      <c r="G441" s="265"/>
      <c r="H441" s="36"/>
      <c r="I441" s="36"/>
      <c r="J441" s="58"/>
      <c r="K441" s="58" t="str">
        <f t="shared" si="25"/>
        <v>X</v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5"/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29">IF($D445=0,0,ROUND($D445*$E445,2))</f>
        <v>0</v>
      </c>
      <c r="G445" s="266"/>
      <c r="H445" s="36"/>
      <c r="I445" s="36"/>
      <c r="J445" s="58"/>
      <c r="K445" s="58" t="str">
        <f t="shared" ref="K445:K508" si="30">IF(G445&gt;0,"X",IF(F445&gt;0,"X",""))</f>
        <v/>
      </c>
    </row>
    <row r="446" spans="1:13" s="20" customFormat="1" ht="16.5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29"/>
        <v>0</v>
      </c>
      <c r="G446" s="265"/>
      <c r="H446" s="36"/>
      <c r="I446" s="36"/>
      <c r="J446" s="58"/>
      <c r="K446" s="58" t="str">
        <f t="shared" si="30"/>
        <v/>
      </c>
      <c r="M446" s="20">
        <f>M418*0.05</f>
        <v>58.693999999999996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29"/>
        <v>0</v>
      </c>
      <c r="G447" s="265"/>
      <c r="H447" s="36"/>
      <c r="I447" s="36"/>
      <c r="J447" s="58"/>
      <c r="K447" s="58" t="str">
        <f t="shared" si="30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29"/>
        <v>0</v>
      </c>
      <c r="G448" s="265"/>
      <c r="H448" s="36"/>
      <c r="I448" s="36"/>
      <c r="J448" s="58"/>
      <c r="K448" s="58" t="str">
        <f t="shared" si="30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29"/>
        <v>0</v>
      </c>
      <c r="G449" s="265"/>
      <c r="H449" s="36"/>
      <c r="I449" s="36"/>
      <c r="J449" s="58"/>
      <c r="K449" s="58" t="str">
        <f t="shared" si="30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29"/>
        <v>0</v>
      </c>
      <c r="G450" s="265"/>
      <c r="H450" s="36"/>
      <c r="I450" s="36"/>
      <c r="J450" s="58"/>
      <c r="K450" s="58" t="str">
        <f t="shared" si="30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29"/>
        <v>0</v>
      </c>
      <c r="G451" s="265"/>
      <c r="H451" s="36"/>
      <c r="I451" s="36"/>
      <c r="J451" s="58"/>
      <c r="K451" s="58" t="str">
        <f t="shared" si="30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29"/>
        <v>0</v>
      </c>
      <c r="G452" s="302"/>
      <c r="H452" s="36"/>
      <c r="I452" s="36"/>
      <c r="J452" s="58"/>
      <c r="K452" s="58" t="str">
        <f t="shared" si="30"/>
        <v/>
      </c>
    </row>
    <row r="453" spans="1:11" s="20" customFormat="1" ht="16.5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6255.82</v>
      </c>
      <c r="H453" s="36"/>
      <c r="I453" s="36"/>
      <c r="J453" s="58" t="s">
        <v>914</v>
      </c>
      <c r="K453" s="58" t="str">
        <f t="shared" si="30"/>
        <v>X</v>
      </c>
    </row>
    <row r="454" spans="1:11" s="20" customFormat="1" ht="16.5" customHeight="1" x14ac:dyDescent="0.2">
      <c r="A454" s="279" t="s">
        <v>591</v>
      </c>
      <c r="B454" s="251" t="s">
        <v>592</v>
      </c>
      <c r="C454" s="55" t="s">
        <v>937</v>
      </c>
      <c r="D454" s="60">
        <v>796.92</v>
      </c>
      <c r="E454" s="60">
        <f>RESUMO!E454</f>
        <v>7.85</v>
      </c>
      <c r="F454" s="57">
        <f>IF($D454=0,0,ROUND($D454*$E454,2))</f>
        <v>6255.82</v>
      </c>
      <c r="G454" s="266"/>
      <c r="H454" s="36"/>
      <c r="I454" s="36"/>
      <c r="J454" s="58"/>
      <c r="K454" s="58" t="str">
        <f t="shared" si="30"/>
        <v>X</v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0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0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0"/>
        <v/>
      </c>
    </row>
    <row r="458" spans="1:11" s="20" customFormat="1" ht="16.5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11874.58</v>
      </c>
      <c r="H458" s="36"/>
      <c r="I458" s="36"/>
      <c r="J458" s="58" t="s">
        <v>914</v>
      </c>
      <c r="K458" s="58" t="str">
        <f t="shared" si="30"/>
        <v>X</v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30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30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30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30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30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30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30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30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30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30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30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30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30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30"/>
        <v/>
      </c>
    </row>
    <row r="473" spans="1:11" s="20" customFormat="1" ht="16.5" customHeight="1" thickBot="1" x14ac:dyDescent="0.25">
      <c r="A473" s="279" t="s">
        <v>622</v>
      </c>
      <c r="B473" s="250" t="s">
        <v>623</v>
      </c>
      <c r="C473" s="55" t="s">
        <v>889</v>
      </c>
      <c r="D473" s="56">
        <v>1006.32</v>
      </c>
      <c r="E473" s="60">
        <f>RESUMO!E473</f>
        <v>11.8</v>
      </c>
      <c r="F473" s="57">
        <f t="shared" si="31"/>
        <v>11874.58</v>
      </c>
      <c r="G473" s="265"/>
      <c r="H473" s="36"/>
      <c r="I473" s="36"/>
      <c r="J473" s="58"/>
      <c r="K473" s="58" t="str">
        <f t="shared" si="30"/>
        <v>X</v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30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30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30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30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30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30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30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30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30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30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30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30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30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30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30"/>
        <v/>
      </c>
    </row>
    <row r="489" spans="1:11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2093.08</v>
      </c>
      <c r="H489" s="16"/>
      <c r="I489" s="68">
        <f>G489</f>
        <v>2093.08</v>
      </c>
      <c r="J489" s="58" t="s">
        <v>911</v>
      </c>
      <c r="K489" s="58" t="str">
        <f t="shared" si="30"/>
        <v>X</v>
      </c>
    </row>
    <row r="490" spans="1:11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0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30"/>
        <v/>
      </c>
    </row>
    <row r="492" spans="1:11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30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30"/>
        <v/>
      </c>
    </row>
    <row r="494" spans="1:11" s="20" customFormat="1" ht="16.5" hidden="1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30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30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30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30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30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30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30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30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30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30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30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30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30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30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si="30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ref="K509:K572" si="33">IF(G509&gt;0,"X",IF(F509&gt;0,"X",""))</f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2093.08</v>
      </c>
      <c r="H515" s="70"/>
      <c r="I515" s="69"/>
      <c r="J515" s="58" t="s">
        <v>914</v>
      </c>
      <c r="K515" s="58" t="str">
        <f t="shared" si="33"/>
        <v>X</v>
      </c>
    </row>
    <row r="516" spans="1:11" s="20" customFormat="1" ht="16.5" customHeight="1" x14ac:dyDescent="0.2">
      <c r="A516" s="282" t="s">
        <v>704</v>
      </c>
      <c r="B516" s="256" t="s">
        <v>705</v>
      </c>
      <c r="C516" s="231" t="s">
        <v>937</v>
      </c>
      <c r="D516" s="60">
        <f>76.8+9.6</f>
        <v>86.399999999999991</v>
      </c>
      <c r="E516" s="60">
        <f>RESUMO!E516</f>
        <v>21.94</v>
      </c>
      <c r="F516" s="232">
        <f t="shared" ref="F516:F530" si="34">IF($D516=0,0,ROUND($D516*$E516,2))</f>
        <v>1895.62</v>
      </c>
      <c r="G516" s="272"/>
      <c r="H516" s="70"/>
      <c r="I516" s="69"/>
      <c r="J516" s="58"/>
      <c r="K516" s="58" t="str">
        <f t="shared" si="33"/>
        <v>X</v>
      </c>
    </row>
    <row r="517" spans="1:11" s="20" customFormat="1" ht="16.5" customHeight="1" thickBot="1" x14ac:dyDescent="0.25">
      <c r="A517" s="282" t="s">
        <v>706</v>
      </c>
      <c r="B517" s="283" t="s">
        <v>707</v>
      </c>
      <c r="C517" s="231" t="s">
        <v>937</v>
      </c>
      <c r="D517" s="60">
        <v>9</v>
      </c>
      <c r="E517" s="60">
        <f>RESUMO!E517</f>
        <v>21.94</v>
      </c>
      <c r="F517" s="334">
        <f t="shared" si="34"/>
        <v>197.46</v>
      </c>
      <c r="G517" s="270"/>
      <c r="H517" s="70"/>
      <c r="I517" s="69"/>
      <c r="J517" s="58"/>
      <c r="K517" s="58" t="str">
        <f t="shared" si="33"/>
        <v>X</v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si="33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ref="K573:K597" si="37">IF(G573&gt;0,"X",IF(F573&gt;0,"X",""))</f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hidden="1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319856.11</v>
      </c>
      <c r="H597" s="35"/>
      <c r="I597" s="71">
        <f>SUM(I8:I562)</f>
        <v>319856.11</v>
      </c>
      <c r="J597" s="50" t="s">
        <v>911</v>
      </c>
      <c r="K597" s="50" t="str">
        <f t="shared" si="37"/>
        <v>X</v>
      </c>
    </row>
    <row r="599" spans="1:11" x14ac:dyDescent="0.2">
      <c r="F599" s="72">
        <f>SUM(F10:F595)</f>
        <v>319856.11000000004</v>
      </c>
      <c r="G599" s="72"/>
    </row>
    <row r="600" spans="1:11" x14ac:dyDescent="0.2">
      <c r="G600" s="72"/>
    </row>
  </sheetData>
  <autoFilter ref="A7:K597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25" right="0.25" top="0.75" bottom="0.75" header="0.3" footer="0.3"/>
  <pageSetup paperSize="9" scale="76" fitToHeight="0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 filterMode="1">
    <pageSetUpPr fitToPage="1"/>
  </sheetPr>
  <dimension ref="A1:M600"/>
  <sheetViews>
    <sheetView showGridLines="0" topLeftCell="A199" zoomScale="75" zoomScaleNormal="75" workbookViewId="0">
      <selection activeCell="D596" sqref="D596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1208</v>
      </c>
      <c r="H2" s="320"/>
      <c r="I2" s="20"/>
      <c r="J2" s="21"/>
      <c r="K2" s="356">
        <v>39</v>
      </c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 t="s">
        <v>1199</v>
      </c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>IF(G9&gt;0,"X",IF(F9&gt;0,"X",""))</f>
        <v/>
      </c>
    </row>
    <row r="10" spans="1:11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>IF(G10&gt;0,"X",IF(F10&gt;0,"X",""))</f>
        <v/>
      </c>
    </row>
    <row r="11" spans="1:11" ht="16.5" hidden="1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/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ref="K12:K33" si="0">IF(G12&gt;0,"X",IF(F12&gt;0,"X",""))</f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hidden="1" customHeight="1" thickBot="1" x14ac:dyDescent="0.25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4288.57</v>
      </c>
      <c r="H27" s="35"/>
      <c r="I27" s="54">
        <f>G27</f>
        <v>4288.57</v>
      </c>
      <c r="J27" s="50" t="s">
        <v>911</v>
      </c>
      <c r="K27" s="50" t="str">
        <f t="shared" si="0"/>
        <v>X</v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4288.57</v>
      </c>
      <c r="H32" s="35"/>
      <c r="I32" s="36"/>
      <c r="J32" s="50" t="s">
        <v>914</v>
      </c>
      <c r="K32" s="50" t="str">
        <f t="shared" si="0"/>
        <v>X</v>
      </c>
    </row>
    <row r="33" spans="1:13" ht="16.5" customHeight="1" thickBot="1" x14ac:dyDescent="0.25">
      <c r="A33" s="277" t="s">
        <v>965</v>
      </c>
      <c r="B33" s="283" t="s">
        <v>966</v>
      </c>
      <c r="C33" s="59" t="s">
        <v>947</v>
      </c>
      <c r="D33" s="60">
        <v>659.78</v>
      </c>
      <c r="E33" s="60">
        <f>RESUMO!E33</f>
        <v>6.5</v>
      </c>
      <c r="F33" s="212">
        <f t="shared" ref="F33:F70" si="1">IF($D33=0,0,ROUND($D33*$E33,2))</f>
        <v>4288.57</v>
      </c>
      <c r="G33" s="264"/>
      <c r="H33" s="35"/>
      <c r="I33" s="36"/>
      <c r="J33" s="50"/>
      <c r="K33" s="50" t="str">
        <f t="shared" si="0"/>
        <v>X</v>
      </c>
      <c r="M33" s="338">
        <f>M269*0.2</f>
        <v>659.78200000000004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ref="K34:K82" si="2">IF(G34&gt;0,"X",IF(F34&gt;0,"X",""))</f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2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2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2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2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2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si="2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2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2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2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si="2"/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si="2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2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2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2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si="2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2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2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8" t="str">
        <f t="shared" si="2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0" t="str">
        <f t="shared" si="2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0" t="str">
        <f t="shared" si="2"/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27582.1</v>
      </c>
      <c r="H82" s="35"/>
      <c r="I82" s="54">
        <f>G82</f>
        <v>27582.1</v>
      </c>
      <c r="J82" s="50" t="s">
        <v>911</v>
      </c>
      <c r="K82" s="50" t="str">
        <f t="shared" si="2"/>
        <v>X</v>
      </c>
      <c r="M82" s="338"/>
    </row>
    <row r="83" spans="1:13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5618.2</v>
      </c>
      <c r="H83" s="35"/>
      <c r="I83" s="36"/>
      <c r="J83" s="50" t="s">
        <v>914</v>
      </c>
      <c r="K83" s="50" t="str">
        <f t="shared" ref="K83:K106" si="4">IF(G83&gt;0,"X",IF(F83&gt;0,"X",""))</f>
        <v>X</v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customHeight="1" x14ac:dyDescent="0.2">
      <c r="A90" s="277" t="s">
        <v>1078</v>
      </c>
      <c r="B90" s="246" t="s">
        <v>1079</v>
      </c>
      <c r="C90" s="59" t="s">
        <v>947</v>
      </c>
      <c r="D90" s="60">
        <v>278.52</v>
      </c>
      <c r="E90" s="60">
        <f>RESUMO!E90</f>
        <v>7.5</v>
      </c>
      <c r="F90" s="61">
        <f t="shared" si="5"/>
        <v>2088.9</v>
      </c>
      <c r="G90" s="263"/>
      <c r="H90" s="35"/>
      <c r="I90" s="36"/>
      <c r="J90" s="50"/>
      <c r="K90" s="50" t="str">
        <f t="shared" si="4"/>
        <v>X</v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customHeight="1" x14ac:dyDescent="0.2">
      <c r="A95" s="277" t="s">
        <v>1086</v>
      </c>
      <c r="B95" s="246" t="s">
        <v>1087</v>
      </c>
      <c r="C95" s="59" t="s">
        <v>947</v>
      </c>
      <c r="D95" s="60">
        <v>157.69</v>
      </c>
      <c r="E95" s="60">
        <f>RESUMO!E95</f>
        <v>13</v>
      </c>
      <c r="F95" s="61">
        <f t="shared" si="5"/>
        <v>2049.9699999999998</v>
      </c>
      <c r="G95" s="263"/>
      <c r="H95" s="35"/>
      <c r="I95" s="36"/>
      <c r="J95" s="50"/>
      <c r="K95" s="50" t="str">
        <f t="shared" si="4"/>
        <v>X</v>
      </c>
      <c r="M95" s="338"/>
    </row>
    <row r="96" spans="1:13" ht="16.5" customHeight="1" x14ac:dyDescent="0.2">
      <c r="A96" s="277" t="s">
        <v>1088</v>
      </c>
      <c r="B96" s="246" t="s">
        <v>1089</v>
      </c>
      <c r="C96" s="59" t="s">
        <v>947</v>
      </c>
      <c r="D96" s="60">
        <v>67.58</v>
      </c>
      <c r="E96" s="60">
        <f>RESUMO!E96</f>
        <v>21.89</v>
      </c>
      <c r="F96" s="61">
        <f t="shared" si="5"/>
        <v>1479.33</v>
      </c>
      <c r="G96" s="263"/>
      <c r="H96" s="35"/>
      <c r="I96" s="36"/>
      <c r="J96" s="50"/>
      <c r="K96" s="50" t="str">
        <f t="shared" si="4"/>
        <v>X</v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14867.9</v>
      </c>
      <c r="H101" s="35"/>
      <c r="I101" s="36"/>
      <c r="J101" s="50" t="s">
        <v>914</v>
      </c>
      <c r="K101" s="58" t="str">
        <f t="shared" si="4"/>
        <v>X</v>
      </c>
      <c r="M101" s="338"/>
    </row>
    <row r="102" spans="1:13" ht="16.5" customHeight="1" x14ac:dyDescent="0.2">
      <c r="A102" s="277" t="s">
        <v>1099</v>
      </c>
      <c r="B102" s="283" t="s">
        <v>552</v>
      </c>
      <c r="C102" s="59" t="s">
        <v>889</v>
      </c>
      <c r="D102" s="60">
        <v>40</v>
      </c>
      <c r="E102" s="60">
        <f>RESUMO!E102</f>
        <v>60.1</v>
      </c>
      <c r="F102" s="212">
        <f t="shared" ref="F102:F133" si="6">IF($D102=0,0,ROUND($D102*$E102,2))</f>
        <v>2404</v>
      </c>
      <c r="G102" s="264"/>
      <c r="H102" s="35"/>
      <c r="I102" s="36"/>
      <c r="J102" s="50"/>
      <c r="K102" s="58" t="str">
        <f t="shared" si="4"/>
        <v>X</v>
      </c>
      <c r="M102" s="338"/>
    </row>
    <row r="103" spans="1:13" ht="16.5" customHeight="1" x14ac:dyDescent="0.2">
      <c r="A103" s="289" t="s">
        <v>1100</v>
      </c>
      <c r="B103" s="246" t="s">
        <v>270</v>
      </c>
      <c r="C103" s="59" t="s">
        <v>889</v>
      </c>
      <c r="D103" s="60">
        <v>113</v>
      </c>
      <c r="E103" s="60">
        <f>RESUMO!E103</f>
        <v>110.3</v>
      </c>
      <c r="F103" s="61">
        <f t="shared" si="6"/>
        <v>12463.9</v>
      </c>
      <c r="G103" s="263"/>
      <c r="H103" s="35"/>
      <c r="I103" s="36"/>
      <c r="J103" s="50"/>
      <c r="K103" s="58" t="str">
        <f t="shared" si="4"/>
        <v>X</v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/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8" t="str">
        <f t="shared" si="4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8" t="str">
        <f t="shared" si="4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8" t="str">
        <f t="shared" si="4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ref="K107:K134" si="7">IF(G107&gt;0,"X",IF(F107&gt;0,"X",""))</f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si="7"/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ref="K135:K166" si="9">IF(G135&gt;0,"X",IF(F135&gt;0,"X",""))</f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si="9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9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9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9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si="9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ref="K167:K179" si="11">IF(G167&gt;0,"X",IF(F167&gt;0,"X",""))</f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si="11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11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11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11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si="11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7096</v>
      </c>
      <c r="H186" s="35"/>
      <c r="I186" s="36"/>
      <c r="J186" s="50" t="s">
        <v>914</v>
      </c>
      <c r="K186" s="50" t="str">
        <f t="shared" ref="K186:K251" si="12">IF(G186&gt;0,"X",IF(F186&gt;0,"X",""))</f>
        <v>X</v>
      </c>
      <c r="M186" s="338"/>
    </row>
    <row r="187" spans="1:13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3" ht="16.5" customHeight="1" x14ac:dyDescent="0.2">
      <c r="A199" s="277" t="s">
        <v>114</v>
      </c>
      <c r="B199" s="246" t="s">
        <v>1192</v>
      </c>
      <c r="C199" s="59" t="s">
        <v>917</v>
      </c>
      <c r="D199" s="60">
        <v>4</v>
      </c>
      <c r="E199" s="60">
        <f>RESUMO!E199</f>
        <v>914</v>
      </c>
      <c r="F199" s="61">
        <f t="shared" si="13"/>
        <v>3656</v>
      </c>
      <c r="G199" s="263"/>
      <c r="H199" s="35"/>
      <c r="I199" s="36"/>
      <c r="J199" s="50"/>
      <c r="K199" s="50" t="str">
        <f t="shared" si="12"/>
        <v>X</v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M200" s="338"/>
    </row>
    <row r="201" spans="1:13" ht="16.5" hidden="1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M201" s="338"/>
    </row>
    <row r="202" spans="1:13" s="20" customFormat="1" ht="16.5" hidden="1" customHeight="1" thickBot="1" x14ac:dyDescent="0.25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3"/>
        <v>0</v>
      </c>
      <c r="G202" s="265"/>
      <c r="H202" s="36"/>
      <c r="I202" s="36"/>
      <c r="J202" s="58"/>
      <c r="K202" s="58" t="str">
        <f t="shared" si="12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3" s="20" customFormat="1" ht="16.5" hidden="1" customHeight="1" x14ac:dyDescent="0.2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3"/>
        <v>0</v>
      </c>
      <c r="G204" s="265"/>
      <c r="H204" s="36"/>
      <c r="I204" s="36"/>
      <c r="J204" s="58"/>
      <c r="K204" s="58" t="str">
        <f t="shared" si="12"/>
        <v/>
      </c>
    </row>
    <row r="205" spans="1:13" s="20" customFormat="1" ht="16.5" customHeight="1" thickBot="1" x14ac:dyDescent="0.25">
      <c r="A205" s="290" t="s">
        <v>121</v>
      </c>
      <c r="B205" s="250" t="s">
        <v>122</v>
      </c>
      <c r="C205" s="55" t="s">
        <v>917</v>
      </c>
      <c r="D205" s="60">
        <v>2</v>
      </c>
      <c r="E205" s="60">
        <f>RESUMO!E205</f>
        <v>1720</v>
      </c>
      <c r="F205" s="57">
        <f t="shared" si="13"/>
        <v>3440</v>
      </c>
      <c r="G205" s="265"/>
      <c r="H205" s="36"/>
      <c r="I205" s="36"/>
      <c r="J205" s="58"/>
      <c r="K205" s="58" t="str">
        <f t="shared" si="12"/>
        <v>X</v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2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54454.53</v>
      </c>
      <c r="H266" s="35"/>
      <c r="I266" s="54">
        <f>G266</f>
        <v>54454.53</v>
      </c>
      <c r="J266" s="50" t="s">
        <v>911</v>
      </c>
      <c r="K266" s="50" t="str">
        <f t="shared" si="16"/>
        <v>X</v>
      </c>
      <c r="M266" s="338"/>
    </row>
    <row r="267" spans="1:13" ht="16.5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9985.98</v>
      </c>
      <c r="H267" s="35"/>
      <c r="I267" s="36"/>
      <c r="J267" s="50" t="s">
        <v>914</v>
      </c>
      <c r="K267" s="50" t="str">
        <f t="shared" si="16"/>
        <v>X</v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customHeight="1" x14ac:dyDescent="0.2">
      <c r="A269" s="277" t="s">
        <v>250</v>
      </c>
      <c r="B269" s="246" t="s">
        <v>251</v>
      </c>
      <c r="C269" s="59" t="s">
        <v>937</v>
      </c>
      <c r="D269" s="60">
        <v>3120.62</v>
      </c>
      <c r="E269" s="60">
        <f>RESUMO!E269</f>
        <v>3.2</v>
      </c>
      <c r="F269" s="61">
        <f t="shared" si="17"/>
        <v>9985.98</v>
      </c>
      <c r="G269" s="263"/>
      <c r="H269" s="35"/>
      <c r="I269" s="36"/>
      <c r="J269" s="50"/>
      <c r="K269" s="50" t="str">
        <f t="shared" si="16"/>
        <v>X</v>
      </c>
      <c r="M269" s="338">
        <f>M337+M324*0.25</f>
        <v>3298.91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44468.55</v>
      </c>
      <c r="H291" s="35"/>
      <c r="I291" s="36"/>
      <c r="J291" s="50" t="s">
        <v>914</v>
      </c>
      <c r="K291" s="50" t="str">
        <f t="shared" si="16"/>
        <v>X</v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customHeight="1" thickBot="1" x14ac:dyDescent="0.25">
      <c r="A294" s="279" t="s">
        <v>299</v>
      </c>
      <c r="B294" s="250" t="s">
        <v>300</v>
      </c>
      <c r="C294" s="55" t="s">
        <v>947</v>
      </c>
      <c r="D294" s="60">
        <v>468.09</v>
      </c>
      <c r="E294" s="60">
        <f>RESUMO!E294</f>
        <v>95</v>
      </c>
      <c r="F294" s="57">
        <f t="shared" si="19"/>
        <v>44468.55</v>
      </c>
      <c r="G294" s="265"/>
      <c r="H294" s="36"/>
      <c r="I294" s="36"/>
      <c r="J294" s="58"/>
      <c r="K294" s="50" t="str">
        <f t="shared" si="16"/>
        <v>X</v>
      </c>
      <c r="M294" s="345">
        <f>M337*0.15</f>
        <v>468.09299999999996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19854.37</v>
      </c>
      <c r="H313" s="35"/>
      <c r="I313" s="54">
        <f>G313</f>
        <v>19854.37</v>
      </c>
      <c r="J313" s="50" t="s">
        <v>911</v>
      </c>
      <c r="K313" s="50" t="str">
        <f t="shared" si="16"/>
        <v>X</v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19854.37</v>
      </c>
      <c r="H318" s="35"/>
      <c r="I318" s="36"/>
      <c r="J318" s="50" t="s">
        <v>914</v>
      </c>
      <c r="K318" s="50" t="str">
        <f t="shared" si="20"/>
        <v>X</v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>IF($D322=0,0,ROUNDDOWN($D322*$E322,2))</f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customHeight="1" thickBot="1" x14ac:dyDescent="0.25">
      <c r="A324" s="279" t="s">
        <v>356</v>
      </c>
      <c r="B324" s="250" t="s">
        <v>357</v>
      </c>
      <c r="C324" s="55" t="s">
        <v>889</v>
      </c>
      <c r="D324" s="60">
        <v>713.16</v>
      </c>
      <c r="E324" s="60">
        <f>RESUMO!E324</f>
        <v>27.84</v>
      </c>
      <c r="F324" s="57">
        <f t="shared" si="21"/>
        <v>19854.37</v>
      </c>
      <c r="G324" s="265"/>
      <c r="H324" s="36"/>
      <c r="I324" s="36"/>
      <c r="J324" s="58"/>
      <c r="K324" s="50" t="str">
        <f t="shared" si="20"/>
        <v>X</v>
      </c>
      <c r="M324" s="345">
        <f>D324</f>
        <v>713.16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118895</v>
      </c>
      <c r="H331" s="35"/>
      <c r="I331" s="54">
        <f>G331</f>
        <v>118895</v>
      </c>
      <c r="J331" s="50" t="s">
        <v>911</v>
      </c>
      <c r="K331" s="50" t="str">
        <f t="shared" si="20"/>
        <v>X</v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21220.22</v>
      </c>
      <c r="H336" s="36"/>
      <c r="I336" s="36"/>
      <c r="J336" s="58" t="s">
        <v>914</v>
      </c>
      <c r="K336" s="50" t="str">
        <f t="shared" si="20"/>
        <v>X</v>
      </c>
      <c r="M336" s="345"/>
    </row>
    <row r="337" spans="1:13" s="20" customFormat="1" ht="16.5" customHeight="1" x14ac:dyDescent="0.2">
      <c r="A337" s="279" t="s">
        <v>379</v>
      </c>
      <c r="B337" s="251" t="s">
        <v>894</v>
      </c>
      <c r="C337" s="55" t="s">
        <v>937</v>
      </c>
      <c r="D337" s="60">
        <v>3120.62</v>
      </c>
      <c r="E337" s="60">
        <f>RESUMO!E337</f>
        <v>1.5</v>
      </c>
      <c r="F337" s="57">
        <f>IF($D337=0,0,ROUND($D337*$E337,2))</f>
        <v>4680.93</v>
      </c>
      <c r="G337" s="266"/>
      <c r="H337" s="36"/>
      <c r="I337" s="36"/>
      <c r="J337" s="58"/>
      <c r="K337" s="50" t="str">
        <f t="shared" si="20"/>
        <v>X</v>
      </c>
      <c r="M337" s="345">
        <f>D337</f>
        <v>3120.62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customHeight="1" x14ac:dyDescent="0.2">
      <c r="A339" s="279" t="s">
        <v>383</v>
      </c>
      <c r="B339" s="251" t="s">
        <v>384</v>
      </c>
      <c r="C339" s="55" t="s">
        <v>937</v>
      </c>
      <c r="D339" s="60">
        <v>3120.62</v>
      </c>
      <c r="E339" s="60">
        <f>RESUMO!E339</f>
        <v>5.3</v>
      </c>
      <c r="F339" s="201">
        <f>IF($D339=0,0,ROUND($D339*$E339,2))</f>
        <v>16539.29</v>
      </c>
      <c r="G339" s="265"/>
      <c r="H339" s="36"/>
      <c r="I339" s="36"/>
      <c r="J339" s="58"/>
      <c r="K339" s="50" t="str">
        <f t="shared" si="20"/>
        <v>X</v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97674.78</v>
      </c>
      <c r="H370" s="36"/>
      <c r="I370" s="36"/>
      <c r="J370" s="58" t="s">
        <v>914</v>
      </c>
      <c r="K370" s="50" t="str">
        <f t="shared" si="20"/>
        <v>X</v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customHeight="1" thickBot="1" x14ac:dyDescent="0.25">
      <c r="A374" s="279" t="s">
        <v>453</v>
      </c>
      <c r="B374" s="250" t="s">
        <v>454</v>
      </c>
      <c r="C374" s="55" t="s">
        <v>887</v>
      </c>
      <c r="D374" s="60">
        <v>312.06</v>
      </c>
      <c r="E374" s="60">
        <f>RESUMO!E374</f>
        <v>313</v>
      </c>
      <c r="F374" s="57">
        <f t="shared" si="24"/>
        <v>97674.78</v>
      </c>
      <c r="G374" s="265"/>
      <c r="H374" s="36"/>
      <c r="I374" s="36"/>
      <c r="J374" s="58"/>
      <c r="K374" s="50" t="str">
        <f t="shared" si="20"/>
        <v>X</v>
      </c>
      <c r="M374" s="345">
        <f>M337*2.5*0.04</f>
        <v>312.06199999999995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4" si="25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114040.55999999998</v>
      </c>
      <c r="H394" s="35"/>
      <c r="I394" s="54">
        <f>G394</f>
        <v>114040.55999999998</v>
      </c>
      <c r="J394" s="50" t="s">
        <v>911</v>
      </c>
      <c r="K394" s="50" t="str">
        <f t="shared" si="25"/>
        <v>X</v>
      </c>
    </row>
    <row r="395" spans="1:11" s="20" customFormat="1" ht="16.5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2448.4299999999998</v>
      </c>
      <c r="H395" s="36"/>
      <c r="I395" s="36"/>
      <c r="J395" s="58" t="s">
        <v>914</v>
      </c>
      <c r="K395" s="58" t="str">
        <f t="shared" si="25"/>
        <v>X</v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159.38399999999999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customHeight="1" x14ac:dyDescent="0.2">
      <c r="A418" s="279" t="s">
        <v>529</v>
      </c>
      <c r="B418" s="250" t="s">
        <v>530</v>
      </c>
      <c r="C418" s="55" t="s">
        <v>937</v>
      </c>
      <c r="D418" s="56">
        <f>D433+D434+D439+D440</f>
        <v>1360.2399999999998</v>
      </c>
      <c r="E418" s="60">
        <f>RESUMO!E418</f>
        <v>1.8</v>
      </c>
      <c r="F418" s="57">
        <f t="shared" si="27"/>
        <v>2448.4299999999998</v>
      </c>
      <c r="G418" s="265"/>
      <c r="H418" s="36"/>
      <c r="I418" s="36"/>
      <c r="J418" s="58"/>
      <c r="K418" s="58" t="str">
        <f t="shared" si="25"/>
        <v>X</v>
      </c>
      <c r="M418" s="325">
        <f>M434+M433</f>
        <v>1173.8799999999999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93461.73</v>
      </c>
      <c r="H421" s="35"/>
      <c r="I421" s="36"/>
      <c r="J421" s="50" t="s">
        <v>914</v>
      </c>
      <c r="K421" s="50" t="str">
        <f t="shared" si="25"/>
        <v>X</v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>IF($D422=0,0,ROUNDDOWN($D422*$E422,2))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ref="F423:F443" si="28">IF($D423=0,0,ROUND($D423*$E423,2))</f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customHeight="1" x14ac:dyDescent="0.2">
      <c r="A433" s="279" t="s">
        <v>560</v>
      </c>
      <c r="B433" s="250" t="s">
        <v>1189</v>
      </c>
      <c r="C433" s="55" t="s">
        <v>937</v>
      </c>
      <c r="D433" s="56">
        <v>1080.28</v>
      </c>
      <c r="E433" s="60">
        <f>RESUMO!E433</f>
        <v>51.89</v>
      </c>
      <c r="F433" s="57">
        <f t="shared" si="28"/>
        <v>56055.73</v>
      </c>
      <c r="G433" s="265"/>
      <c r="H433" s="36"/>
      <c r="I433" s="36"/>
      <c r="J433" s="58"/>
      <c r="K433" s="58" t="str">
        <f t="shared" si="25"/>
        <v>X</v>
      </c>
      <c r="M433" s="325">
        <f>D433</f>
        <v>1080.28</v>
      </c>
    </row>
    <row r="434" spans="1:13" s="20" customFormat="1" ht="16.5" customHeight="1" x14ac:dyDescent="0.2">
      <c r="A434" s="279"/>
      <c r="B434" s="250" t="s">
        <v>1190</v>
      </c>
      <c r="C434" s="55" t="s">
        <v>937</v>
      </c>
      <c r="D434" s="56">
        <v>93.6</v>
      </c>
      <c r="E434" s="60">
        <f>RESUMO!E434</f>
        <v>55.7</v>
      </c>
      <c r="F434" s="57">
        <f t="shared" si="28"/>
        <v>5213.5200000000004</v>
      </c>
      <c r="G434" s="265"/>
      <c r="H434" s="36"/>
      <c r="I434" s="36"/>
      <c r="J434" s="58"/>
      <c r="K434" s="58" t="str">
        <f>IF(G434&gt;0,"X",IF(F434&gt;0,"X",""))</f>
        <v>X</v>
      </c>
      <c r="M434" s="325">
        <f>D434</f>
        <v>93.6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customHeight="1" x14ac:dyDescent="0.2">
      <c r="A439" s="279"/>
      <c r="B439" s="250" t="s">
        <v>1201</v>
      </c>
      <c r="C439" s="55" t="s">
        <v>937</v>
      </c>
      <c r="D439" s="56">
        <v>46.26</v>
      </c>
      <c r="E439" s="60">
        <f>RESUMO!E439</f>
        <v>129.72999999999999</v>
      </c>
      <c r="F439" s="57">
        <f t="shared" si="28"/>
        <v>6001.31</v>
      </c>
      <c r="G439" s="265"/>
      <c r="H439" s="36"/>
      <c r="I439" s="36"/>
      <c r="J439" s="58"/>
      <c r="K439" s="58" t="str">
        <f t="shared" si="25"/>
        <v>X</v>
      </c>
    </row>
    <row r="440" spans="1:13" s="20" customFormat="1" ht="16.5" customHeight="1" x14ac:dyDescent="0.2">
      <c r="A440" s="279"/>
      <c r="B440" s="250" t="s">
        <v>1202</v>
      </c>
      <c r="C440" s="55" t="s">
        <v>937</v>
      </c>
      <c r="D440" s="56">
        <v>140.1</v>
      </c>
      <c r="E440" s="60">
        <f>RESUMO!E440</f>
        <v>129.72999999999999</v>
      </c>
      <c r="F440" s="57">
        <f t="shared" si="28"/>
        <v>18175.169999999998</v>
      </c>
      <c r="G440" s="265"/>
      <c r="H440" s="36"/>
      <c r="I440" s="36"/>
      <c r="J440" s="58"/>
      <c r="K440" s="58" t="str">
        <f t="shared" si="25"/>
        <v>X</v>
      </c>
    </row>
    <row r="441" spans="1:13" s="20" customFormat="1" ht="18.75" customHeight="1" x14ac:dyDescent="0.2">
      <c r="A441" s="279" t="s">
        <v>568</v>
      </c>
      <c r="B441" s="344" t="s">
        <v>1200</v>
      </c>
      <c r="C441" s="55" t="s">
        <v>917</v>
      </c>
      <c r="D441" s="60">
        <v>24</v>
      </c>
      <c r="E441" s="60">
        <f>RESUMO!E441</f>
        <v>334</v>
      </c>
      <c r="F441" s="57">
        <f t="shared" si="28"/>
        <v>8016</v>
      </c>
      <c r="G441" s="265"/>
      <c r="H441" s="36"/>
      <c r="I441" s="36"/>
      <c r="J441" s="58"/>
      <c r="K441" s="58" t="str">
        <f t="shared" si="25"/>
        <v>X</v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5"/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29">IF($D445=0,0,ROUND($D445*$E445,2))</f>
        <v>0</v>
      </c>
      <c r="G445" s="266"/>
      <c r="H445" s="36"/>
      <c r="I445" s="36"/>
      <c r="J445" s="58"/>
      <c r="K445" s="58" t="str">
        <f t="shared" ref="K445:K508" si="30">IF(G445&gt;0,"X",IF(F445&gt;0,"X",""))</f>
        <v/>
      </c>
    </row>
    <row r="446" spans="1:13" s="20" customFormat="1" ht="16.5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29"/>
        <v>0</v>
      </c>
      <c r="G446" s="265"/>
      <c r="H446" s="36"/>
      <c r="I446" s="36"/>
      <c r="J446" s="58"/>
      <c r="K446" s="58" t="str">
        <f t="shared" si="30"/>
        <v/>
      </c>
      <c r="M446" s="20">
        <f>M418*0.05</f>
        <v>58.693999999999996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29"/>
        <v>0</v>
      </c>
      <c r="G447" s="265"/>
      <c r="H447" s="36"/>
      <c r="I447" s="36"/>
      <c r="J447" s="58"/>
      <c r="K447" s="58" t="str">
        <f t="shared" si="30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29"/>
        <v>0</v>
      </c>
      <c r="G448" s="265"/>
      <c r="H448" s="36"/>
      <c r="I448" s="36"/>
      <c r="J448" s="58"/>
      <c r="K448" s="58" t="str">
        <f t="shared" si="30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29"/>
        <v>0</v>
      </c>
      <c r="G449" s="265"/>
      <c r="H449" s="36"/>
      <c r="I449" s="36"/>
      <c r="J449" s="58"/>
      <c r="K449" s="58" t="str">
        <f t="shared" si="30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29"/>
        <v>0</v>
      </c>
      <c r="G450" s="265"/>
      <c r="H450" s="36"/>
      <c r="I450" s="36"/>
      <c r="J450" s="58"/>
      <c r="K450" s="58" t="str">
        <f t="shared" si="30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29"/>
        <v>0</v>
      </c>
      <c r="G451" s="265"/>
      <c r="H451" s="36"/>
      <c r="I451" s="36"/>
      <c r="J451" s="58"/>
      <c r="K451" s="58" t="str">
        <f t="shared" si="30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29"/>
        <v>0</v>
      </c>
      <c r="G452" s="302"/>
      <c r="H452" s="36"/>
      <c r="I452" s="36"/>
      <c r="J452" s="58"/>
      <c r="K452" s="58" t="str">
        <f t="shared" si="30"/>
        <v/>
      </c>
    </row>
    <row r="453" spans="1:11" s="20" customFormat="1" ht="16.5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6255.82</v>
      </c>
      <c r="H453" s="36"/>
      <c r="I453" s="36"/>
      <c r="J453" s="58" t="s">
        <v>914</v>
      </c>
      <c r="K453" s="58" t="str">
        <f t="shared" si="30"/>
        <v>X</v>
      </c>
    </row>
    <row r="454" spans="1:11" s="20" customFormat="1" ht="16.5" customHeight="1" x14ac:dyDescent="0.2">
      <c r="A454" s="279" t="s">
        <v>591</v>
      </c>
      <c r="B454" s="251" t="s">
        <v>592</v>
      </c>
      <c r="C454" s="55" t="s">
        <v>937</v>
      </c>
      <c r="D454" s="60">
        <v>796.92</v>
      </c>
      <c r="E454" s="60">
        <f>RESUMO!E454</f>
        <v>7.85</v>
      </c>
      <c r="F454" s="57">
        <f>IF($D454=0,0,ROUND($D454*$E454,2))</f>
        <v>6255.82</v>
      </c>
      <c r="G454" s="266"/>
      <c r="H454" s="36"/>
      <c r="I454" s="36"/>
      <c r="J454" s="58"/>
      <c r="K454" s="58" t="str">
        <f t="shared" si="30"/>
        <v>X</v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0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0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0"/>
        <v/>
      </c>
    </row>
    <row r="458" spans="1:11" s="20" customFormat="1" ht="16.5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11874.58</v>
      </c>
      <c r="H458" s="36"/>
      <c r="I458" s="36"/>
      <c r="J458" s="58" t="s">
        <v>914</v>
      </c>
      <c r="K458" s="58" t="str">
        <f t="shared" si="30"/>
        <v>X</v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30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30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30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30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30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30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30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30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30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30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30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30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30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30"/>
        <v/>
      </c>
    </row>
    <row r="473" spans="1:11" s="20" customFormat="1" ht="16.5" customHeight="1" thickBot="1" x14ac:dyDescent="0.25">
      <c r="A473" s="279" t="s">
        <v>622</v>
      </c>
      <c r="B473" s="250" t="s">
        <v>623</v>
      </c>
      <c r="C473" s="55" t="s">
        <v>889</v>
      </c>
      <c r="D473" s="56">
        <v>1006.32</v>
      </c>
      <c r="E473" s="60">
        <f>RESUMO!E473</f>
        <v>11.8</v>
      </c>
      <c r="F473" s="57">
        <f t="shared" si="31"/>
        <v>11874.58</v>
      </c>
      <c r="G473" s="265"/>
      <c r="H473" s="36"/>
      <c r="I473" s="36"/>
      <c r="J473" s="58"/>
      <c r="K473" s="58" t="str">
        <f t="shared" si="30"/>
        <v>X</v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30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30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30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30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30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30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30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30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30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30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30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30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30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30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30"/>
        <v/>
      </c>
    </row>
    <row r="489" spans="1:11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2093.08</v>
      </c>
      <c r="H489" s="16"/>
      <c r="I489" s="68">
        <f>G489</f>
        <v>2093.08</v>
      </c>
      <c r="J489" s="58" t="s">
        <v>911</v>
      </c>
      <c r="K489" s="58" t="str">
        <f t="shared" si="30"/>
        <v>X</v>
      </c>
    </row>
    <row r="490" spans="1:11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0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30"/>
        <v/>
      </c>
    </row>
    <row r="492" spans="1:11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30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30"/>
        <v/>
      </c>
    </row>
    <row r="494" spans="1:11" s="20" customFormat="1" ht="16.5" hidden="1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30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30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30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30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30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30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30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30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30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30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30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30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30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30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si="30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ref="K509:K572" si="33">IF(G509&gt;0,"X",IF(F509&gt;0,"X",""))</f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2093.08</v>
      </c>
      <c r="H515" s="70"/>
      <c r="I515" s="69"/>
      <c r="J515" s="58" t="s">
        <v>914</v>
      </c>
      <c r="K515" s="58" t="str">
        <f t="shared" si="33"/>
        <v>X</v>
      </c>
    </row>
    <row r="516" spans="1:11" s="20" customFormat="1" ht="16.5" customHeight="1" x14ac:dyDescent="0.2">
      <c r="A516" s="282" t="s">
        <v>704</v>
      </c>
      <c r="B516" s="256" t="s">
        <v>705</v>
      </c>
      <c r="C516" s="231" t="s">
        <v>937</v>
      </c>
      <c r="D516" s="60">
        <f>76.8+9.6</f>
        <v>86.399999999999991</v>
      </c>
      <c r="E516" s="60">
        <f>RESUMO!E516</f>
        <v>21.94</v>
      </c>
      <c r="F516" s="232">
        <f t="shared" ref="F516:F530" si="34">IF($D516=0,0,ROUND($D516*$E516,2))</f>
        <v>1895.62</v>
      </c>
      <c r="G516" s="272"/>
      <c r="H516" s="70"/>
      <c r="I516" s="69"/>
      <c r="J516" s="58"/>
      <c r="K516" s="58" t="str">
        <f t="shared" si="33"/>
        <v>X</v>
      </c>
    </row>
    <row r="517" spans="1:11" s="20" customFormat="1" ht="16.5" customHeight="1" thickBot="1" x14ac:dyDescent="0.25">
      <c r="A517" s="282" t="s">
        <v>706</v>
      </c>
      <c r="B517" s="283" t="s">
        <v>707</v>
      </c>
      <c r="C517" s="231" t="s">
        <v>937</v>
      </c>
      <c r="D517" s="60">
        <v>9</v>
      </c>
      <c r="E517" s="60">
        <f>RESUMO!E517</f>
        <v>21.94</v>
      </c>
      <c r="F517" s="334">
        <f t="shared" si="34"/>
        <v>197.46</v>
      </c>
      <c r="G517" s="270"/>
      <c r="H517" s="70"/>
      <c r="I517" s="69"/>
      <c r="J517" s="58"/>
      <c r="K517" s="58" t="str">
        <f t="shared" si="33"/>
        <v>X</v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si="33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ref="K573:K597" si="37">IF(G573&gt;0,"X",IF(F573&gt;0,"X",""))</f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8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341208.21</v>
      </c>
      <c r="H597" s="35"/>
      <c r="I597" s="71">
        <f>SUM(I8:I562)</f>
        <v>341208.21</v>
      </c>
      <c r="J597" s="50" t="s">
        <v>911</v>
      </c>
      <c r="K597" s="50" t="str">
        <f t="shared" si="37"/>
        <v>X</v>
      </c>
    </row>
    <row r="599" spans="1:11" x14ac:dyDescent="0.2">
      <c r="F599" s="72">
        <f>SUM(F10:F595)</f>
        <v>341208.21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25" right="0.25" top="0.75" bottom="0.75" header="0.3" footer="0.3"/>
  <pageSetup paperSize="9" scale="76" fitToHeight="0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 filterMode="1">
    <pageSetUpPr fitToPage="1"/>
  </sheetPr>
  <dimension ref="A1:M600"/>
  <sheetViews>
    <sheetView showGridLines="0" topLeftCell="A199" zoomScale="75" zoomScaleNormal="75" workbookViewId="0">
      <selection activeCell="D596" sqref="D596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1208</v>
      </c>
      <c r="H2" s="320"/>
      <c r="I2" s="20"/>
      <c r="J2" s="21"/>
      <c r="K2" s="356">
        <v>29</v>
      </c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 t="s">
        <v>1206</v>
      </c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>IF(G9&gt;0,"X",IF(F9&gt;0,"X",""))</f>
        <v/>
      </c>
    </row>
    <row r="10" spans="1:11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>IF(G10&gt;0,"X",IF(F10&gt;0,"X",""))</f>
        <v/>
      </c>
    </row>
    <row r="11" spans="1:11" ht="16.5" hidden="1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/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ref="K12:K33" si="0">IF(G12&gt;0,"X",IF(F12&gt;0,"X",""))</f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2772.45</v>
      </c>
      <c r="H27" s="35"/>
      <c r="I27" s="54">
        <f>G27</f>
        <v>2772.45</v>
      </c>
      <c r="J27" s="50" t="s">
        <v>911</v>
      </c>
      <c r="K27" s="50" t="str">
        <f t="shared" si="0"/>
        <v>X</v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2772.45</v>
      </c>
      <c r="H32" s="35"/>
      <c r="I32" s="36"/>
      <c r="J32" s="50" t="s">
        <v>914</v>
      </c>
      <c r="K32" s="50" t="str">
        <f t="shared" si="0"/>
        <v>X</v>
      </c>
    </row>
    <row r="33" spans="1:13" ht="16.5" customHeight="1" thickBot="1" x14ac:dyDescent="0.25">
      <c r="A33" s="277" t="s">
        <v>965</v>
      </c>
      <c r="B33" s="283" t="s">
        <v>966</v>
      </c>
      <c r="C33" s="59" t="s">
        <v>947</v>
      </c>
      <c r="D33" s="60">
        <v>426.53</v>
      </c>
      <c r="E33" s="60">
        <f>RESUMO!E33</f>
        <v>6.5</v>
      </c>
      <c r="F33" s="212">
        <f t="shared" ref="F33:F70" si="1">IF($D33=0,0,ROUND($D33*$E33,2))</f>
        <v>2772.45</v>
      </c>
      <c r="G33" s="264"/>
      <c r="H33" s="35"/>
      <c r="I33" s="36"/>
      <c r="J33" s="50"/>
      <c r="K33" s="50" t="str">
        <f t="shared" si="0"/>
        <v>X</v>
      </c>
      <c r="M33" s="338">
        <f>M269*0.2</f>
        <v>426.53199999999998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ref="K34:K82" si="2">IF(G34&gt;0,"X",IF(F34&gt;0,"X",""))</f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2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2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2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2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2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si="2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2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2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2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si="2"/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si="2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2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2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2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si="2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2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2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8" t="str">
        <f t="shared" si="2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0" t="str">
        <f t="shared" si="2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0" t="str">
        <f t="shared" si="2"/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5949.93</v>
      </c>
      <c r="H82" s="35"/>
      <c r="I82" s="54">
        <f>G82</f>
        <v>5949.93</v>
      </c>
      <c r="J82" s="50" t="s">
        <v>911</v>
      </c>
      <c r="K82" s="50" t="str">
        <f t="shared" si="2"/>
        <v>X</v>
      </c>
      <c r="M82" s="338"/>
    </row>
    <row r="83" spans="1:13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748.93000000000006</v>
      </c>
      <c r="H83" s="35"/>
      <c r="I83" s="36"/>
      <c r="J83" s="50" t="s">
        <v>914</v>
      </c>
      <c r="K83" s="50" t="str">
        <f t="shared" ref="K83:K106" si="4">IF(G83&gt;0,"X",IF(F83&gt;0,"X",""))</f>
        <v>X</v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customHeight="1" x14ac:dyDescent="0.2">
      <c r="A90" s="277" t="s">
        <v>1078</v>
      </c>
      <c r="B90" s="246" t="s">
        <v>1079</v>
      </c>
      <c r="C90" s="59" t="s">
        <v>947</v>
      </c>
      <c r="D90" s="60">
        <v>36</v>
      </c>
      <c r="E90" s="60">
        <f>RESUMO!E90</f>
        <v>7.5</v>
      </c>
      <c r="F90" s="61">
        <f t="shared" si="5"/>
        <v>270</v>
      </c>
      <c r="G90" s="263"/>
      <c r="H90" s="35"/>
      <c r="I90" s="36"/>
      <c r="J90" s="50"/>
      <c r="K90" s="50" t="str">
        <f t="shared" si="4"/>
        <v>X</v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customHeight="1" x14ac:dyDescent="0.2">
      <c r="A95" s="277" t="s">
        <v>1086</v>
      </c>
      <c r="B95" s="246" t="s">
        <v>1087</v>
      </c>
      <c r="C95" s="59" t="s">
        <v>947</v>
      </c>
      <c r="D95" s="60">
        <v>21.4</v>
      </c>
      <c r="E95" s="60">
        <f>RESUMO!E95</f>
        <v>13</v>
      </c>
      <c r="F95" s="61">
        <f t="shared" si="5"/>
        <v>278.2</v>
      </c>
      <c r="G95" s="263"/>
      <c r="H95" s="35"/>
      <c r="I95" s="36"/>
      <c r="J95" s="50"/>
      <c r="K95" s="50" t="str">
        <f t="shared" si="4"/>
        <v>X</v>
      </c>
      <c r="M95" s="338"/>
    </row>
    <row r="96" spans="1:13" ht="16.5" customHeight="1" x14ac:dyDescent="0.2">
      <c r="A96" s="277" t="s">
        <v>1088</v>
      </c>
      <c r="B96" s="246" t="s">
        <v>1089</v>
      </c>
      <c r="C96" s="59" t="s">
        <v>947</v>
      </c>
      <c r="D96" s="60">
        <v>9.17</v>
      </c>
      <c r="E96" s="60">
        <f>RESUMO!E96</f>
        <v>21.89</v>
      </c>
      <c r="F96" s="61">
        <f t="shared" si="5"/>
        <v>200.73</v>
      </c>
      <c r="G96" s="263"/>
      <c r="H96" s="35"/>
      <c r="I96" s="36"/>
      <c r="J96" s="50"/>
      <c r="K96" s="50" t="str">
        <f t="shared" si="4"/>
        <v>X</v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1803</v>
      </c>
      <c r="H101" s="35"/>
      <c r="I101" s="36"/>
      <c r="J101" s="50" t="s">
        <v>914</v>
      </c>
      <c r="K101" s="58" t="str">
        <f t="shared" si="4"/>
        <v>X</v>
      </c>
      <c r="M101" s="338"/>
    </row>
    <row r="102" spans="1:13" ht="16.5" customHeight="1" x14ac:dyDescent="0.2">
      <c r="A102" s="277" t="s">
        <v>1099</v>
      </c>
      <c r="B102" s="283" t="s">
        <v>552</v>
      </c>
      <c r="C102" s="59" t="s">
        <v>889</v>
      </c>
      <c r="D102" s="60">
        <v>30</v>
      </c>
      <c r="E102" s="60">
        <f>RESUMO!E102</f>
        <v>60.1</v>
      </c>
      <c r="F102" s="212">
        <f t="shared" ref="F102:F133" si="6">IF($D102=0,0,ROUND($D102*$E102,2))</f>
        <v>1803</v>
      </c>
      <c r="G102" s="264"/>
      <c r="H102" s="35"/>
      <c r="I102" s="36"/>
      <c r="J102" s="50"/>
      <c r="K102" s="58" t="str">
        <f t="shared" si="4"/>
        <v>X</v>
      </c>
      <c r="M102" s="338"/>
    </row>
    <row r="103" spans="1:13" ht="16.5" hidden="1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6"/>
        <v>0</v>
      </c>
      <c r="G103" s="263"/>
      <c r="H103" s="35"/>
      <c r="I103" s="36"/>
      <c r="J103" s="50"/>
      <c r="K103" s="58" t="str">
        <f t="shared" si="4"/>
        <v/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/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8" t="str">
        <f t="shared" si="4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8" t="str">
        <f t="shared" si="4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8" t="str">
        <f t="shared" si="4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ref="K107:K134" si="7">IF(G107&gt;0,"X",IF(F107&gt;0,"X",""))</f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si="7"/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ref="K135:K166" si="9">IF(G135&gt;0,"X",IF(F135&gt;0,"X",""))</f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si="9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9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9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9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si="9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ref="K167:K179" si="11">IF(G167&gt;0,"X",IF(F167&gt;0,"X",""))</f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si="11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11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11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11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si="11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3398</v>
      </c>
      <c r="H186" s="35"/>
      <c r="I186" s="36"/>
      <c r="J186" s="50" t="s">
        <v>914</v>
      </c>
      <c r="K186" s="50" t="str">
        <f t="shared" ref="K186:K251" si="12">IF(G186&gt;0,"X",IF(F186&gt;0,"X",""))</f>
        <v>X</v>
      </c>
      <c r="M186" s="338"/>
    </row>
    <row r="187" spans="1:13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3" ht="16.5" customHeight="1" x14ac:dyDescent="0.2">
      <c r="A199" s="277" t="s">
        <v>114</v>
      </c>
      <c r="B199" s="246" t="s">
        <v>1192</v>
      </c>
      <c r="C199" s="59" t="s">
        <v>917</v>
      </c>
      <c r="D199" s="60">
        <v>2</v>
      </c>
      <c r="E199" s="60">
        <f>RESUMO!E199</f>
        <v>914</v>
      </c>
      <c r="F199" s="61">
        <f t="shared" si="13"/>
        <v>1828</v>
      </c>
      <c r="G199" s="263"/>
      <c r="H199" s="35"/>
      <c r="I199" s="36"/>
      <c r="J199" s="50"/>
      <c r="K199" s="50" t="str">
        <f t="shared" si="12"/>
        <v>X</v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M200" s="338"/>
    </row>
    <row r="201" spans="1:13" ht="16.5" hidden="1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M201" s="338"/>
    </row>
    <row r="202" spans="1:13" s="20" customFormat="1" ht="16.5" hidden="1" customHeight="1" thickBot="1" x14ac:dyDescent="0.25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3"/>
        <v>0</v>
      </c>
      <c r="G202" s="265"/>
      <c r="H202" s="36"/>
      <c r="I202" s="36"/>
      <c r="J202" s="58"/>
      <c r="K202" s="58" t="str">
        <f t="shared" si="12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3" s="20" customFormat="1" ht="16.5" customHeight="1" thickBot="1" x14ac:dyDescent="0.25">
      <c r="A204" s="279" t="s">
        <v>119</v>
      </c>
      <c r="B204" s="250" t="s">
        <v>120</v>
      </c>
      <c r="C204" s="55" t="s">
        <v>917</v>
      </c>
      <c r="D204" s="60">
        <v>1</v>
      </c>
      <c r="E204" s="60">
        <f>RESUMO!E204</f>
        <v>1570</v>
      </c>
      <c r="F204" s="57">
        <f t="shared" si="13"/>
        <v>1570</v>
      </c>
      <c r="G204" s="265"/>
      <c r="H204" s="36"/>
      <c r="I204" s="36"/>
      <c r="J204" s="58"/>
      <c r="K204" s="58" t="str">
        <f t="shared" si="12"/>
        <v>X</v>
      </c>
    </row>
    <row r="205" spans="1:13" s="20" customFormat="1" ht="16.5" hidden="1" customHeight="1" thickBot="1" x14ac:dyDescent="0.25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3"/>
        <v>0</v>
      </c>
      <c r="G205" s="265"/>
      <c r="H205" s="36"/>
      <c r="I205" s="36"/>
      <c r="J205" s="58"/>
      <c r="K205" s="58" t="str">
        <f t="shared" si="12"/>
        <v/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2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35140.81</v>
      </c>
      <c r="H266" s="35"/>
      <c r="I266" s="54">
        <f>G266</f>
        <v>35140.81</v>
      </c>
      <c r="J266" s="50" t="s">
        <v>911</v>
      </c>
      <c r="K266" s="50" t="str">
        <f t="shared" si="16"/>
        <v>X</v>
      </c>
      <c r="M266" s="338"/>
    </row>
    <row r="267" spans="1:13" ht="16.5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6444.16</v>
      </c>
      <c r="H267" s="35"/>
      <c r="I267" s="36"/>
      <c r="J267" s="50" t="s">
        <v>914</v>
      </c>
      <c r="K267" s="50" t="str">
        <f t="shared" si="16"/>
        <v>X</v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customHeight="1" x14ac:dyDescent="0.2">
      <c r="A269" s="277" t="s">
        <v>250</v>
      </c>
      <c r="B269" s="246" t="s">
        <v>251</v>
      </c>
      <c r="C269" s="59" t="s">
        <v>937</v>
      </c>
      <c r="D269" s="60">
        <v>2013.8</v>
      </c>
      <c r="E269" s="60">
        <f>RESUMO!E269</f>
        <v>3.2</v>
      </c>
      <c r="F269" s="61">
        <f t="shared" si="17"/>
        <v>6444.16</v>
      </c>
      <c r="G269" s="263"/>
      <c r="H269" s="35"/>
      <c r="I269" s="36"/>
      <c r="J269" s="50"/>
      <c r="K269" s="50" t="str">
        <f t="shared" si="16"/>
        <v>X</v>
      </c>
      <c r="M269" s="338">
        <f>M337+M324*0.25</f>
        <v>2132.66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28696.65</v>
      </c>
      <c r="H291" s="35"/>
      <c r="I291" s="36"/>
      <c r="J291" s="50" t="s">
        <v>914</v>
      </c>
      <c r="K291" s="50" t="str">
        <f t="shared" si="16"/>
        <v>X</v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customHeight="1" thickBot="1" x14ac:dyDescent="0.25">
      <c r="A294" s="279" t="s">
        <v>299</v>
      </c>
      <c r="B294" s="250" t="s">
        <v>300</v>
      </c>
      <c r="C294" s="55" t="s">
        <v>947</v>
      </c>
      <c r="D294" s="60">
        <v>302.07</v>
      </c>
      <c r="E294" s="60">
        <f>RESUMO!E294</f>
        <v>95</v>
      </c>
      <c r="F294" s="57">
        <f t="shared" si="19"/>
        <v>28696.65</v>
      </c>
      <c r="G294" s="265"/>
      <c r="H294" s="36"/>
      <c r="I294" s="36"/>
      <c r="J294" s="58"/>
      <c r="K294" s="50" t="str">
        <f t="shared" si="16"/>
        <v>X</v>
      </c>
      <c r="M294" s="345">
        <f>M337*0.15</f>
        <v>302.07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13236.25</v>
      </c>
      <c r="H313" s="35"/>
      <c r="I313" s="54">
        <f>G313</f>
        <v>13236.25</v>
      </c>
      <c r="J313" s="50" t="s">
        <v>911</v>
      </c>
      <c r="K313" s="50" t="str">
        <f t="shared" si="16"/>
        <v>X</v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13236.25</v>
      </c>
      <c r="H318" s="35"/>
      <c r="I318" s="36"/>
      <c r="J318" s="50" t="s">
        <v>914</v>
      </c>
      <c r="K318" s="50" t="str">
        <f t="shared" si="20"/>
        <v>X</v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1"/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customHeight="1" thickBot="1" x14ac:dyDescent="0.25">
      <c r="A324" s="279" t="s">
        <v>356</v>
      </c>
      <c r="B324" s="250" t="s">
        <v>357</v>
      </c>
      <c r="C324" s="55" t="s">
        <v>889</v>
      </c>
      <c r="D324" s="60">
        <v>475.44</v>
      </c>
      <c r="E324" s="60">
        <f>RESUMO!E324</f>
        <v>27.84</v>
      </c>
      <c r="F324" s="57">
        <f t="shared" si="21"/>
        <v>13236.25</v>
      </c>
      <c r="G324" s="265"/>
      <c r="H324" s="36"/>
      <c r="I324" s="36"/>
      <c r="J324" s="58"/>
      <c r="K324" s="50" t="str">
        <f t="shared" si="20"/>
        <v>X</v>
      </c>
      <c r="M324" s="345">
        <f>D324</f>
        <v>475.44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76725.78</v>
      </c>
      <c r="H331" s="35"/>
      <c r="I331" s="54">
        <f>G331</f>
        <v>76725.78</v>
      </c>
      <c r="J331" s="50" t="s">
        <v>911</v>
      </c>
      <c r="K331" s="50" t="str">
        <f t="shared" si="20"/>
        <v>X</v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13693.84</v>
      </c>
      <c r="H336" s="36"/>
      <c r="I336" s="36"/>
      <c r="J336" s="58" t="s">
        <v>914</v>
      </c>
      <c r="K336" s="50" t="str">
        <f t="shared" si="20"/>
        <v>X</v>
      </c>
      <c r="M336" s="345"/>
    </row>
    <row r="337" spans="1:13" s="20" customFormat="1" ht="16.5" customHeight="1" x14ac:dyDescent="0.2">
      <c r="A337" s="279" t="s">
        <v>379</v>
      </c>
      <c r="B337" s="251" t="s">
        <v>894</v>
      </c>
      <c r="C337" s="55" t="s">
        <v>937</v>
      </c>
      <c r="D337" s="60">
        <v>2013.8</v>
      </c>
      <c r="E337" s="60">
        <f>RESUMO!E337</f>
        <v>1.5</v>
      </c>
      <c r="F337" s="57">
        <f>IF($D337=0,0,ROUND($D337*$E337,2))</f>
        <v>3020.7</v>
      </c>
      <c r="G337" s="266"/>
      <c r="H337" s="36"/>
      <c r="I337" s="36"/>
      <c r="J337" s="58"/>
      <c r="K337" s="50" t="str">
        <f t="shared" si="20"/>
        <v>X</v>
      </c>
      <c r="M337" s="345">
        <f>D337</f>
        <v>2013.8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customHeight="1" x14ac:dyDescent="0.2">
      <c r="A339" s="279" t="s">
        <v>383</v>
      </c>
      <c r="B339" s="251" t="s">
        <v>384</v>
      </c>
      <c r="C339" s="55" t="s">
        <v>937</v>
      </c>
      <c r="D339" s="60">
        <v>2013.8</v>
      </c>
      <c r="E339" s="60">
        <f>RESUMO!E339</f>
        <v>5.3</v>
      </c>
      <c r="F339" s="201">
        <f>IF($D339=0,0,ROUND($D339*$E339,2))</f>
        <v>10673.14</v>
      </c>
      <c r="G339" s="265"/>
      <c r="H339" s="36"/>
      <c r="I339" s="36"/>
      <c r="J339" s="58"/>
      <c r="K339" s="50" t="str">
        <f t="shared" si="20"/>
        <v>X</v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63031.94</v>
      </c>
      <c r="H370" s="36"/>
      <c r="I370" s="36"/>
      <c r="J370" s="58" t="s">
        <v>914</v>
      </c>
      <c r="K370" s="50" t="str">
        <f t="shared" si="20"/>
        <v>X</v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customHeight="1" thickBot="1" x14ac:dyDescent="0.25">
      <c r="A374" s="279" t="s">
        <v>453</v>
      </c>
      <c r="B374" s="250" t="s">
        <v>454</v>
      </c>
      <c r="C374" s="55" t="s">
        <v>887</v>
      </c>
      <c r="D374" s="60">
        <v>201.38</v>
      </c>
      <c r="E374" s="60">
        <f>RESUMO!E374</f>
        <v>313</v>
      </c>
      <c r="F374" s="57">
        <f t="shared" si="24"/>
        <v>63031.94</v>
      </c>
      <c r="G374" s="265"/>
      <c r="H374" s="36"/>
      <c r="I374" s="36"/>
      <c r="J374" s="58"/>
      <c r="K374" s="50" t="str">
        <f t="shared" si="20"/>
        <v>X</v>
      </c>
      <c r="M374" s="345">
        <f>M337*2.5*0.04</f>
        <v>201.38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4" si="25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73716.909999999989</v>
      </c>
      <c r="H394" s="35"/>
      <c r="I394" s="54">
        <f>G394</f>
        <v>73716.909999999989</v>
      </c>
      <c r="J394" s="50" t="s">
        <v>911</v>
      </c>
      <c r="K394" s="50" t="str">
        <f t="shared" si="25"/>
        <v>X</v>
      </c>
    </row>
    <row r="395" spans="1:11" s="20" customFormat="1" ht="16.5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1632.17</v>
      </c>
      <c r="H395" s="36"/>
      <c r="I395" s="36"/>
      <c r="J395" s="58" t="s">
        <v>914</v>
      </c>
      <c r="K395" s="58" t="str">
        <f t="shared" si="25"/>
        <v>X</v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91.855999999999995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customHeight="1" x14ac:dyDescent="0.2">
      <c r="A418" s="279" t="s">
        <v>529</v>
      </c>
      <c r="B418" s="250" t="s">
        <v>530</v>
      </c>
      <c r="C418" s="55" t="s">
        <v>937</v>
      </c>
      <c r="D418" s="56">
        <f>D433+D434+D439+D440</f>
        <v>906.76</v>
      </c>
      <c r="E418" s="60">
        <f>RESUMO!E418</f>
        <v>1.8</v>
      </c>
      <c r="F418" s="57">
        <f t="shared" si="27"/>
        <v>1632.17</v>
      </c>
      <c r="G418" s="265"/>
      <c r="H418" s="36"/>
      <c r="I418" s="36"/>
      <c r="J418" s="58"/>
      <c r="K418" s="58" t="str">
        <f t="shared" si="25"/>
        <v>X</v>
      </c>
      <c r="M418" s="325">
        <f>M434+M433</f>
        <v>782.52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62542.1</v>
      </c>
      <c r="H421" s="35"/>
      <c r="I421" s="36"/>
      <c r="J421" s="50" t="s">
        <v>914</v>
      </c>
      <c r="K421" s="50" t="str">
        <f t="shared" si="25"/>
        <v>X</v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8">IF($D422=0,0,ROUND($D422*$E422,2))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8"/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customHeight="1" x14ac:dyDescent="0.2">
      <c r="A433" s="279" t="s">
        <v>560</v>
      </c>
      <c r="B433" s="250" t="s">
        <v>1189</v>
      </c>
      <c r="C433" s="55" t="s">
        <v>937</v>
      </c>
      <c r="D433" s="56">
        <v>657.72</v>
      </c>
      <c r="E433" s="60">
        <f>RESUMO!E433</f>
        <v>51.89</v>
      </c>
      <c r="F433" s="57">
        <f t="shared" si="28"/>
        <v>34129.089999999997</v>
      </c>
      <c r="G433" s="265"/>
      <c r="H433" s="36"/>
      <c r="I433" s="36"/>
      <c r="J433" s="58"/>
      <c r="K433" s="58" t="str">
        <f t="shared" si="25"/>
        <v>X</v>
      </c>
      <c r="M433" s="325">
        <f>D433</f>
        <v>657.72</v>
      </c>
    </row>
    <row r="434" spans="1:13" s="20" customFormat="1" ht="16.5" customHeight="1" x14ac:dyDescent="0.2">
      <c r="A434" s="279"/>
      <c r="B434" s="250" t="s">
        <v>1190</v>
      </c>
      <c r="C434" s="55" t="s">
        <v>937</v>
      </c>
      <c r="D434" s="56">
        <v>124.8</v>
      </c>
      <c r="E434" s="60">
        <f>RESUMO!E434</f>
        <v>55.7</v>
      </c>
      <c r="F434" s="57">
        <f t="shared" si="28"/>
        <v>6951.36</v>
      </c>
      <c r="G434" s="265"/>
      <c r="H434" s="36"/>
      <c r="I434" s="36"/>
      <c r="J434" s="58"/>
      <c r="K434" s="58" t="str">
        <f>IF(G434&gt;0,"X",IF(F434&gt;0,"X",""))</f>
        <v>X</v>
      </c>
      <c r="M434" s="325">
        <f>D434</f>
        <v>124.8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customHeight="1" x14ac:dyDescent="0.2">
      <c r="A439" s="279"/>
      <c r="B439" s="250" t="s">
        <v>1201</v>
      </c>
      <c r="C439" s="55" t="s">
        <v>937</v>
      </c>
      <c r="D439" s="56">
        <v>40.44</v>
      </c>
      <c r="E439" s="60">
        <f>RESUMO!E439</f>
        <v>129.72999999999999</v>
      </c>
      <c r="F439" s="57">
        <f t="shared" si="28"/>
        <v>5246.28</v>
      </c>
      <c r="G439" s="265"/>
      <c r="H439" s="36"/>
      <c r="I439" s="36"/>
      <c r="J439" s="58"/>
      <c r="K439" s="58" t="str">
        <f t="shared" si="25"/>
        <v>X</v>
      </c>
    </row>
    <row r="440" spans="1:13" s="20" customFormat="1" ht="16.5" customHeight="1" x14ac:dyDescent="0.2">
      <c r="A440" s="279"/>
      <c r="B440" s="250" t="s">
        <v>1202</v>
      </c>
      <c r="C440" s="55" t="s">
        <v>937</v>
      </c>
      <c r="D440" s="56">
        <v>83.8</v>
      </c>
      <c r="E440" s="60">
        <f>RESUMO!E440</f>
        <v>129.72999999999999</v>
      </c>
      <c r="F440" s="57">
        <f t="shared" si="28"/>
        <v>10871.37</v>
      </c>
      <c r="G440" s="265"/>
      <c r="H440" s="36"/>
      <c r="I440" s="36"/>
      <c r="J440" s="58"/>
      <c r="K440" s="58" t="str">
        <f t="shared" si="25"/>
        <v>X</v>
      </c>
    </row>
    <row r="441" spans="1:13" s="20" customFormat="1" ht="18.75" customHeight="1" x14ac:dyDescent="0.2">
      <c r="A441" s="279" t="s">
        <v>568</v>
      </c>
      <c r="B441" s="344" t="s">
        <v>1200</v>
      </c>
      <c r="C441" s="55" t="s">
        <v>917</v>
      </c>
      <c r="D441" s="60">
        <v>16</v>
      </c>
      <c r="E441" s="60">
        <f>RESUMO!E441</f>
        <v>334</v>
      </c>
      <c r="F441" s="57">
        <f t="shared" si="28"/>
        <v>5344</v>
      </c>
      <c r="G441" s="265"/>
      <c r="H441" s="36"/>
      <c r="I441" s="36"/>
      <c r="J441" s="58"/>
      <c r="K441" s="58" t="str">
        <f t="shared" si="25"/>
        <v>X</v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5"/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29">IF($D445=0,0,ROUND($D445*$E445,2))</f>
        <v>0</v>
      </c>
      <c r="G445" s="266"/>
      <c r="H445" s="36"/>
      <c r="I445" s="36"/>
      <c r="J445" s="58"/>
      <c r="K445" s="58" t="str">
        <f t="shared" ref="K445:K508" si="30">IF(G445&gt;0,"X",IF(F445&gt;0,"X",""))</f>
        <v/>
      </c>
    </row>
    <row r="446" spans="1:13" s="20" customFormat="1" ht="16.5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29"/>
        <v>0</v>
      </c>
      <c r="G446" s="265"/>
      <c r="H446" s="36"/>
      <c r="I446" s="36"/>
      <c r="J446" s="58"/>
      <c r="K446" s="58" t="str">
        <f t="shared" si="30"/>
        <v/>
      </c>
      <c r="M446" s="20">
        <f>M418*0.05</f>
        <v>39.126000000000005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29"/>
        <v>0</v>
      </c>
      <c r="G447" s="265"/>
      <c r="H447" s="36"/>
      <c r="I447" s="36"/>
      <c r="J447" s="58"/>
      <c r="K447" s="58" t="str">
        <f t="shared" si="30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29"/>
        <v>0</v>
      </c>
      <c r="G448" s="265"/>
      <c r="H448" s="36"/>
      <c r="I448" s="36"/>
      <c r="J448" s="58"/>
      <c r="K448" s="58" t="str">
        <f t="shared" si="30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29"/>
        <v>0</v>
      </c>
      <c r="G449" s="265"/>
      <c r="H449" s="36"/>
      <c r="I449" s="36"/>
      <c r="J449" s="58"/>
      <c r="K449" s="58" t="str">
        <f t="shared" si="30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29"/>
        <v>0</v>
      </c>
      <c r="G450" s="265"/>
      <c r="H450" s="36"/>
      <c r="I450" s="36"/>
      <c r="J450" s="58"/>
      <c r="K450" s="58" t="str">
        <f t="shared" si="30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29"/>
        <v>0</v>
      </c>
      <c r="G451" s="265"/>
      <c r="H451" s="36"/>
      <c r="I451" s="36"/>
      <c r="J451" s="58"/>
      <c r="K451" s="58" t="str">
        <f t="shared" si="30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29"/>
        <v>0</v>
      </c>
      <c r="G452" s="302"/>
      <c r="H452" s="36"/>
      <c r="I452" s="36"/>
      <c r="J452" s="58"/>
      <c r="K452" s="58" t="str">
        <f t="shared" si="30"/>
        <v/>
      </c>
    </row>
    <row r="453" spans="1:11" s="20" customFormat="1" ht="16.5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3605.35</v>
      </c>
      <c r="H453" s="36"/>
      <c r="I453" s="36"/>
      <c r="J453" s="58" t="s">
        <v>914</v>
      </c>
      <c r="K453" s="58" t="str">
        <f t="shared" si="30"/>
        <v>X</v>
      </c>
    </row>
    <row r="454" spans="1:11" s="20" customFormat="1" ht="16.5" customHeight="1" x14ac:dyDescent="0.2">
      <c r="A454" s="279" t="s">
        <v>591</v>
      </c>
      <c r="B454" s="251" t="s">
        <v>592</v>
      </c>
      <c r="C454" s="55" t="s">
        <v>937</v>
      </c>
      <c r="D454" s="60">
        <v>459.28</v>
      </c>
      <c r="E454" s="60">
        <f>RESUMO!E454</f>
        <v>7.85</v>
      </c>
      <c r="F454" s="57">
        <f>IF($D454=0,0,ROUND($D454*$E454,2))</f>
        <v>3605.35</v>
      </c>
      <c r="G454" s="266"/>
      <c r="H454" s="36"/>
      <c r="I454" s="36"/>
      <c r="J454" s="58"/>
      <c r="K454" s="58" t="str">
        <f t="shared" si="30"/>
        <v>X</v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0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0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0"/>
        <v/>
      </c>
    </row>
    <row r="458" spans="1:11" s="20" customFormat="1" ht="16.5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5937.29</v>
      </c>
      <c r="H458" s="36"/>
      <c r="I458" s="36"/>
      <c r="J458" s="58" t="s">
        <v>914</v>
      </c>
      <c r="K458" s="58" t="str">
        <f t="shared" si="30"/>
        <v>X</v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30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30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30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30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30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30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30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30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30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30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30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30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30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30"/>
        <v/>
      </c>
    </row>
    <row r="473" spans="1:11" s="20" customFormat="1" ht="16.5" customHeight="1" thickBot="1" x14ac:dyDescent="0.25">
      <c r="A473" s="279" t="s">
        <v>622</v>
      </c>
      <c r="B473" s="250" t="s">
        <v>623</v>
      </c>
      <c r="C473" s="55" t="s">
        <v>889</v>
      </c>
      <c r="D473" s="56">
        <v>503.16</v>
      </c>
      <c r="E473" s="60">
        <f>RESUMO!E473</f>
        <v>11.8</v>
      </c>
      <c r="F473" s="57">
        <f t="shared" si="31"/>
        <v>5937.29</v>
      </c>
      <c r="G473" s="265"/>
      <c r="H473" s="36"/>
      <c r="I473" s="36"/>
      <c r="J473" s="58"/>
      <c r="K473" s="58" t="str">
        <f t="shared" si="30"/>
        <v>X</v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30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30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30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30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30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30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30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30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30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30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30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30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30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30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30"/>
        <v/>
      </c>
    </row>
    <row r="489" spans="1:11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1395.38</v>
      </c>
      <c r="H489" s="16"/>
      <c r="I489" s="68">
        <f>G489</f>
        <v>1395.38</v>
      </c>
      <c r="J489" s="58" t="s">
        <v>911</v>
      </c>
      <c r="K489" s="58" t="str">
        <f t="shared" si="30"/>
        <v>X</v>
      </c>
    </row>
    <row r="490" spans="1:11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0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30"/>
        <v/>
      </c>
    </row>
    <row r="492" spans="1:11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30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30"/>
        <v/>
      </c>
    </row>
    <row r="494" spans="1:11" s="20" customFormat="1" ht="16.5" hidden="1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30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30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30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30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30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30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30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30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30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30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30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30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30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30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si="30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ref="K509:K572" si="33">IF(G509&gt;0,"X",IF(F509&gt;0,"X",""))</f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1395.38</v>
      </c>
      <c r="H515" s="70"/>
      <c r="I515" s="69"/>
      <c r="J515" s="58" t="s">
        <v>914</v>
      </c>
      <c r="K515" s="58" t="str">
        <f t="shared" si="33"/>
        <v>X</v>
      </c>
    </row>
    <row r="516" spans="1:11" s="20" customFormat="1" ht="16.5" customHeight="1" x14ac:dyDescent="0.2">
      <c r="A516" s="282" t="s">
        <v>704</v>
      </c>
      <c r="B516" s="256" t="s">
        <v>705</v>
      </c>
      <c r="C516" s="231" t="s">
        <v>937</v>
      </c>
      <c r="D516" s="60">
        <f>51.2+6.4</f>
        <v>57.6</v>
      </c>
      <c r="E516" s="60">
        <f>RESUMO!E516</f>
        <v>21.94</v>
      </c>
      <c r="F516" s="232">
        <f t="shared" ref="F516:F530" si="34">IF($D516=0,0,ROUND($D516*$E516,2))</f>
        <v>1263.74</v>
      </c>
      <c r="G516" s="272"/>
      <c r="H516" s="70"/>
      <c r="I516" s="69"/>
      <c r="J516" s="58"/>
      <c r="K516" s="58" t="str">
        <f t="shared" si="33"/>
        <v>X</v>
      </c>
    </row>
    <row r="517" spans="1:11" s="20" customFormat="1" ht="16.5" customHeight="1" thickBot="1" x14ac:dyDescent="0.25">
      <c r="A517" s="282" t="s">
        <v>706</v>
      </c>
      <c r="B517" s="283" t="s">
        <v>707</v>
      </c>
      <c r="C517" s="231" t="s">
        <v>937</v>
      </c>
      <c r="D517" s="60">
        <v>6</v>
      </c>
      <c r="E517" s="60">
        <f>RESUMO!E517</f>
        <v>21.94</v>
      </c>
      <c r="F517" s="334">
        <f t="shared" si="34"/>
        <v>131.63999999999999</v>
      </c>
      <c r="G517" s="270"/>
      <c r="H517" s="70"/>
      <c r="I517" s="69"/>
      <c r="J517" s="58"/>
      <c r="K517" s="58" t="str">
        <f t="shared" si="33"/>
        <v>X</v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si="33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ref="K573:K597" si="37">IF(G573&gt;0,"X",IF(F573&gt;0,"X",""))</f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208937.51</v>
      </c>
      <c r="H597" s="35"/>
      <c r="I597" s="71">
        <f>SUM(I8:I562)</f>
        <v>208937.51</v>
      </c>
      <c r="J597" s="50" t="s">
        <v>911</v>
      </c>
      <c r="K597" s="50" t="str">
        <f t="shared" si="37"/>
        <v>X</v>
      </c>
    </row>
    <row r="599" spans="1:11" x14ac:dyDescent="0.2">
      <c r="F599" s="72">
        <f>SUM(F10:F595)</f>
        <v>208937.51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25" right="0.25" top="0.75" bottom="0.75" header="0.3" footer="0.3"/>
  <pageSetup paperSize="9" scale="76" fitToHeight="0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 filterMode="1">
    <pageSetUpPr fitToPage="1"/>
  </sheetPr>
  <dimension ref="A1:M600"/>
  <sheetViews>
    <sheetView showGridLines="0" topLeftCell="A102" zoomScale="75" zoomScaleNormal="75" workbookViewId="0">
      <selection activeCell="D596" sqref="D596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1208</v>
      </c>
      <c r="H2" s="320"/>
      <c r="I2" s="20"/>
      <c r="J2" s="21"/>
      <c r="K2" s="356">
        <v>28</v>
      </c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 t="s">
        <v>1207</v>
      </c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 t="shared" ref="K8:K14" si="0"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 t="shared" si="0"/>
        <v/>
      </c>
    </row>
    <row r="10" spans="1:11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0" t="str">
        <f t="shared" si="0"/>
        <v/>
      </c>
    </row>
    <row r="11" spans="1:11" ht="16.5" hidden="1" customHeight="1" thickBot="1" x14ac:dyDescent="0.25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 t="str">
        <f t="shared" si="0"/>
        <v/>
      </c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0" t="str">
        <f t="shared" si="0"/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0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0" t="str">
        <f t="shared" si="0"/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ref="K15:K33" si="1">IF(G15&gt;0,"X",IF(F15&gt;0,"X",""))</f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1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1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1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1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1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1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1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1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1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1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1"/>
        <v/>
      </c>
    </row>
    <row r="27" spans="1:11" ht="16.5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2772.45</v>
      </c>
      <c r="H27" s="35"/>
      <c r="I27" s="54">
        <f>G27</f>
        <v>2772.45</v>
      </c>
      <c r="J27" s="50" t="s">
        <v>911</v>
      </c>
      <c r="K27" s="50" t="str">
        <f t="shared" si="1"/>
        <v>X</v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1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1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1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1"/>
        <v/>
      </c>
    </row>
    <row r="32" spans="1:11" ht="16.5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2772.45</v>
      </c>
      <c r="H32" s="35"/>
      <c r="I32" s="36"/>
      <c r="J32" s="50" t="s">
        <v>914</v>
      </c>
      <c r="K32" s="58" t="str">
        <f t="shared" si="1"/>
        <v>X</v>
      </c>
    </row>
    <row r="33" spans="1:13" ht="16.5" customHeight="1" thickBot="1" x14ac:dyDescent="0.25">
      <c r="A33" s="277" t="s">
        <v>965</v>
      </c>
      <c r="B33" s="283" t="s">
        <v>966</v>
      </c>
      <c r="C33" s="59" t="s">
        <v>947</v>
      </c>
      <c r="D33" s="60">
        <v>426.53</v>
      </c>
      <c r="E33" s="60">
        <f>RESUMO!E33</f>
        <v>6.5</v>
      </c>
      <c r="F33" s="212">
        <f t="shared" ref="F33:F70" si="2">IF($D33=0,0,ROUND($D33*$E33,2))</f>
        <v>2772.45</v>
      </c>
      <c r="G33" s="264"/>
      <c r="H33" s="35"/>
      <c r="I33" s="36"/>
      <c r="J33" s="50"/>
      <c r="K33" s="50" t="str">
        <f t="shared" si="1"/>
        <v>X</v>
      </c>
      <c r="M33" s="338">
        <f>M269*0.2</f>
        <v>426.53199999999998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2"/>
        <v>0</v>
      </c>
      <c r="G34" s="265"/>
      <c r="H34" s="36"/>
      <c r="I34" s="36"/>
      <c r="J34" s="58"/>
      <c r="K34" s="58" t="str">
        <f t="shared" ref="K34:K82" si="3">IF(G34&gt;0,"X",IF(F34&gt;0,"X",""))</f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2"/>
        <v>0</v>
      </c>
      <c r="G35" s="265"/>
      <c r="H35" s="36"/>
      <c r="I35" s="36"/>
      <c r="J35" s="58"/>
      <c r="K35" s="58" t="str">
        <f t="shared" si="3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2"/>
        <v>0</v>
      </c>
      <c r="G36" s="265"/>
      <c r="H36" s="36"/>
      <c r="I36" s="36"/>
      <c r="J36" s="58"/>
      <c r="K36" s="58" t="str">
        <f t="shared" si="3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2"/>
        <v>0</v>
      </c>
      <c r="G37" s="265"/>
      <c r="H37" s="36"/>
      <c r="I37" s="36"/>
      <c r="J37" s="58"/>
      <c r="K37" s="58" t="str">
        <f t="shared" si="3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2"/>
        <v>0</v>
      </c>
      <c r="G38" s="265"/>
      <c r="H38" s="36"/>
      <c r="I38" s="36"/>
      <c r="J38" s="58"/>
      <c r="K38" s="58" t="str">
        <f t="shared" si="3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2"/>
        <v>0</v>
      </c>
      <c r="G39" s="265"/>
      <c r="H39" s="36"/>
      <c r="I39" s="36"/>
      <c r="J39" s="58"/>
      <c r="K39" s="58" t="str">
        <f t="shared" si="3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2"/>
        <v>0</v>
      </c>
      <c r="G40" s="265"/>
      <c r="H40" s="36"/>
      <c r="I40" s="36"/>
      <c r="J40" s="58"/>
      <c r="K40" s="58" t="str">
        <f t="shared" si="3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2"/>
        <v>0</v>
      </c>
      <c r="G41" s="265"/>
      <c r="H41" s="36"/>
      <c r="I41" s="36"/>
      <c r="J41" s="58"/>
      <c r="K41" s="58" t="str">
        <f t="shared" si="3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2"/>
        <v>0</v>
      </c>
      <c r="G42" s="265"/>
      <c r="H42" s="36"/>
      <c r="I42" s="36"/>
      <c r="J42" s="58"/>
      <c r="K42" s="58" t="str">
        <f t="shared" si="3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2"/>
        <v>0</v>
      </c>
      <c r="G43" s="265"/>
      <c r="H43" s="36"/>
      <c r="I43" s="36"/>
      <c r="J43" s="58"/>
      <c r="K43" s="58" t="str">
        <f t="shared" si="3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2"/>
        <v>0</v>
      </c>
      <c r="G44" s="265"/>
      <c r="H44" s="36"/>
      <c r="I44" s="36"/>
      <c r="J44" s="58"/>
      <c r="K44" s="58" t="str">
        <f t="shared" si="3"/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2"/>
        <v>0</v>
      </c>
      <c r="G45" s="265"/>
      <c r="H45" s="36"/>
      <c r="I45" s="36"/>
      <c r="J45" s="58"/>
      <c r="K45" s="58" t="str">
        <f t="shared" si="3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2"/>
        <v>0</v>
      </c>
      <c r="G46" s="265"/>
      <c r="H46" s="36"/>
      <c r="I46" s="36"/>
      <c r="J46" s="58"/>
      <c r="K46" s="58" t="str">
        <f t="shared" si="3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2"/>
        <v>0</v>
      </c>
      <c r="G47" s="265"/>
      <c r="H47" s="36"/>
      <c r="I47" s="36"/>
      <c r="J47" s="58"/>
      <c r="K47" s="58" t="str">
        <f t="shared" si="3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2"/>
        <v>0</v>
      </c>
      <c r="G48" s="265"/>
      <c r="H48" s="36"/>
      <c r="I48" s="36"/>
      <c r="J48" s="58"/>
      <c r="K48" s="58" t="str">
        <f t="shared" si="3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2"/>
        <v>0</v>
      </c>
      <c r="G49" s="265"/>
      <c r="H49" s="36"/>
      <c r="I49" s="36"/>
      <c r="J49" s="58"/>
      <c r="K49" s="58" t="str">
        <f t="shared" si="3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2"/>
        <v>0</v>
      </c>
      <c r="G50" s="265"/>
      <c r="H50" s="36"/>
      <c r="I50" s="36"/>
      <c r="J50" s="58"/>
      <c r="K50" s="58" t="str">
        <f t="shared" si="3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2"/>
        <v>0</v>
      </c>
      <c r="G51" s="265"/>
      <c r="H51" s="36"/>
      <c r="I51" s="36"/>
      <c r="J51" s="58"/>
      <c r="K51" s="58" t="str">
        <f t="shared" si="3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2"/>
        <v>0</v>
      </c>
      <c r="G52" s="265"/>
      <c r="H52" s="36"/>
      <c r="I52" s="36"/>
      <c r="J52" s="58"/>
      <c r="K52" s="58" t="str">
        <f t="shared" si="3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2"/>
        <v>0</v>
      </c>
      <c r="G53" s="265"/>
      <c r="H53" s="36"/>
      <c r="I53" s="36"/>
      <c r="J53" s="58"/>
      <c r="K53" s="58" t="str">
        <f t="shared" si="3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2"/>
        <v>0</v>
      </c>
      <c r="G54" s="265"/>
      <c r="H54" s="36"/>
      <c r="I54" s="36"/>
      <c r="J54" s="58"/>
      <c r="K54" s="58" t="str">
        <f t="shared" si="3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2"/>
        <v>0</v>
      </c>
      <c r="G55" s="265"/>
      <c r="H55" s="36"/>
      <c r="I55" s="36"/>
      <c r="J55" s="58"/>
      <c r="K55" s="58" t="str">
        <f t="shared" si="3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2"/>
        <v>0</v>
      </c>
      <c r="G56" s="265"/>
      <c r="H56" s="36"/>
      <c r="I56" s="36"/>
      <c r="J56" s="58"/>
      <c r="K56" s="58" t="str">
        <f t="shared" si="3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2"/>
        <v>0</v>
      </c>
      <c r="G57" s="265"/>
      <c r="H57" s="36"/>
      <c r="I57" s="36"/>
      <c r="J57" s="58"/>
      <c r="K57" s="58" t="str">
        <f t="shared" si="3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2"/>
        <v>0</v>
      </c>
      <c r="G58" s="265"/>
      <c r="H58" s="36"/>
      <c r="I58" s="36"/>
      <c r="J58" s="58"/>
      <c r="K58" s="58" t="str">
        <f t="shared" si="3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2"/>
        <v>0</v>
      </c>
      <c r="G59" s="265"/>
      <c r="H59" s="36"/>
      <c r="I59" s="36"/>
      <c r="J59" s="58"/>
      <c r="K59" s="58" t="str">
        <f t="shared" si="3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2"/>
        <v>0</v>
      </c>
      <c r="G60" s="265"/>
      <c r="H60" s="36"/>
      <c r="I60" s="36"/>
      <c r="J60" s="58"/>
      <c r="K60" s="58" t="str">
        <f t="shared" si="3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2"/>
        <v>0</v>
      </c>
      <c r="G61" s="265"/>
      <c r="H61" s="36"/>
      <c r="I61" s="36"/>
      <c r="J61" s="58"/>
      <c r="K61" s="58" t="str">
        <f t="shared" si="3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2"/>
        <v>0</v>
      </c>
      <c r="G62" s="265"/>
      <c r="H62" s="36"/>
      <c r="I62" s="36"/>
      <c r="J62" s="58"/>
      <c r="K62" s="58" t="str">
        <f t="shared" si="3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2"/>
        <v>0</v>
      </c>
      <c r="G63" s="265"/>
      <c r="H63" s="36"/>
      <c r="I63" s="36"/>
      <c r="J63" s="58"/>
      <c r="K63" s="58" t="str">
        <f t="shared" si="3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2"/>
        <v>0</v>
      </c>
      <c r="G64" s="265"/>
      <c r="H64" s="36"/>
      <c r="I64" s="36"/>
      <c r="J64" s="58"/>
      <c r="K64" s="58" t="str">
        <f t="shared" si="3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2"/>
        <v>0</v>
      </c>
      <c r="G65" s="265"/>
      <c r="H65" s="36"/>
      <c r="I65" s="36"/>
      <c r="J65" s="58"/>
      <c r="K65" s="58" t="str">
        <f t="shared" si="3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2"/>
        <v>0</v>
      </c>
      <c r="G66" s="265"/>
      <c r="H66" s="36"/>
      <c r="I66" s="36"/>
      <c r="J66" s="58"/>
      <c r="K66" s="58" t="str">
        <f t="shared" si="3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2"/>
        <v>0</v>
      </c>
      <c r="G67" s="265"/>
      <c r="H67" s="36"/>
      <c r="I67" s="36"/>
      <c r="J67" s="58"/>
      <c r="K67" s="58" t="str">
        <f t="shared" si="3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2"/>
        <v>0</v>
      </c>
      <c r="G68" s="265"/>
      <c r="H68" s="36"/>
      <c r="I68" s="36"/>
      <c r="J68" s="58"/>
      <c r="K68" s="58" t="str">
        <f t="shared" si="3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2"/>
        <v>0</v>
      </c>
      <c r="G69" s="265"/>
      <c r="H69" s="36"/>
      <c r="I69" s="36"/>
      <c r="J69" s="58"/>
      <c r="K69" s="58" t="str">
        <f t="shared" si="3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2"/>
        <v>0</v>
      </c>
      <c r="G70" s="302"/>
      <c r="H70" s="36"/>
      <c r="I70" s="36"/>
      <c r="J70" s="58"/>
      <c r="K70" s="58" t="str">
        <f t="shared" si="3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3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4">IF($D72=0,0,ROUND($D72*$E72,2))</f>
        <v>0</v>
      </c>
      <c r="G72" s="266"/>
      <c r="H72" s="36"/>
      <c r="I72" s="36"/>
      <c r="J72" s="58"/>
      <c r="K72" s="58" t="str">
        <f t="shared" si="3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4"/>
        <v>0</v>
      </c>
      <c r="G73" s="265"/>
      <c r="H73" s="36"/>
      <c r="I73" s="36"/>
      <c r="J73" s="58"/>
      <c r="K73" s="58" t="str">
        <f t="shared" si="3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4"/>
        <v>0</v>
      </c>
      <c r="G74" s="265"/>
      <c r="H74" s="36"/>
      <c r="I74" s="36"/>
      <c r="J74" s="58"/>
      <c r="K74" s="58" t="str">
        <f t="shared" si="3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4"/>
        <v>0</v>
      </c>
      <c r="G75" s="265"/>
      <c r="H75" s="36"/>
      <c r="I75" s="36"/>
      <c r="J75" s="58"/>
      <c r="K75" s="58" t="str">
        <f t="shared" si="3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4"/>
        <v>0</v>
      </c>
      <c r="G76" s="265"/>
      <c r="H76" s="36"/>
      <c r="I76" s="36"/>
      <c r="J76" s="58"/>
      <c r="K76" s="58" t="str">
        <f t="shared" si="3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4"/>
        <v>0</v>
      </c>
      <c r="G77" s="265"/>
      <c r="H77" s="36"/>
      <c r="I77" s="36"/>
      <c r="J77" s="58"/>
      <c r="K77" s="58" t="str">
        <f t="shared" si="3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4"/>
        <v>0</v>
      </c>
      <c r="G78" s="265"/>
      <c r="H78" s="36"/>
      <c r="I78" s="36"/>
      <c r="J78" s="58"/>
      <c r="K78" s="50" t="str">
        <f t="shared" si="3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4"/>
        <v>0</v>
      </c>
      <c r="G79" s="265"/>
      <c r="H79" s="36"/>
      <c r="I79" s="36"/>
      <c r="J79" s="58"/>
      <c r="K79" s="50" t="str">
        <f t="shared" si="3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4"/>
        <v>0</v>
      </c>
      <c r="G80" s="265"/>
      <c r="H80" s="36"/>
      <c r="I80" s="36"/>
      <c r="J80" s="58"/>
      <c r="K80" s="50" t="str">
        <f t="shared" si="3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4"/>
        <v>0</v>
      </c>
      <c r="G81" s="268"/>
      <c r="H81" s="36"/>
      <c r="I81" s="36"/>
      <c r="J81" s="58"/>
      <c r="K81" s="50" t="str">
        <f t="shared" si="3"/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5014.2299999999996</v>
      </c>
      <c r="H82" s="35"/>
      <c r="I82" s="54">
        <f>G82</f>
        <v>5014.2299999999996</v>
      </c>
      <c r="J82" s="50" t="s">
        <v>911</v>
      </c>
      <c r="K82" s="50" t="str">
        <f t="shared" si="3"/>
        <v>X</v>
      </c>
      <c r="M82" s="338"/>
    </row>
    <row r="83" spans="1:13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474.33</v>
      </c>
      <c r="H83" s="35"/>
      <c r="I83" s="36"/>
      <c r="J83" s="50" t="s">
        <v>914</v>
      </c>
      <c r="K83" s="50" t="str">
        <f t="shared" ref="K83:K106" si="5">IF(G83&gt;0,"X",IF(F83&gt;0,"X",""))</f>
        <v>X</v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6">IF($D84=0,0,ROUND($D84*$E84,2))</f>
        <v>0</v>
      </c>
      <c r="G84" s="265"/>
      <c r="H84" s="36"/>
      <c r="I84" s="36"/>
      <c r="J84" s="58"/>
      <c r="K84" s="58" t="str">
        <f t="shared" si="5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6"/>
        <v>0</v>
      </c>
      <c r="G85" s="265"/>
      <c r="H85" s="36"/>
      <c r="I85" s="36"/>
      <c r="J85" s="58"/>
      <c r="K85" s="58" t="str">
        <f t="shared" si="5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6"/>
        <v>0</v>
      </c>
      <c r="G86" s="265"/>
      <c r="H86" s="36"/>
      <c r="I86" s="36"/>
      <c r="J86" s="58"/>
      <c r="K86" s="58" t="str">
        <f t="shared" si="5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6"/>
        <v>0</v>
      </c>
      <c r="G87" s="265"/>
      <c r="H87" s="36"/>
      <c r="I87" s="36"/>
      <c r="J87" s="58"/>
      <c r="K87" s="58" t="str">
        <f t="shared" si="5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6"/>
        <v>0</v>
      </c>
      <c r="G88" s="265"/>
      <c r="H88" s="36"/>
      <c r="I88" s="36"/>
      <c r="J88" s="58"/>
      <c r="K88" s="58" t="str">
        <f t="shared" si="5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6"/>
        <v>0</v>
      </c>
      <c r="G89" s="265"/>
      <c r="H89" s="36"/>
      <c r="I89" s="36"/>
      <c r="J89" s="58"/>
      <c r="K89" s="58" t="str">
        <f t="shared" si="5"/>
        <v/>
      </c>
    </row>
    <row r="90" spans="1:13" ht="16.5" customHeight="1" x14ac:dyDescent="0.2">
      <c r="A90" s="277" t="s">
        <v>1078</v>
      </c>
      <c r="B90" s="246" t="s">
        <v>1079</v>
      </c>
      <c r="C90" s="59" t="s">
        <v>947</v>
      </c>
      <c r="D90" s="60">
        <v>22.8</v>
      </c>
      <c r="E90" s="60">
        <f>RESUMO!E90</f>
        <v>7.5</v>
      </c>
      <c r="F90" s="61">
        <f>IF($D90=0,0,ROUNDDOWN($D90*$E90,2))</f>
        <v>171</v>
      </c>
      <c r="G90" s="263"/>
      <c r="H90" s="35"/>
      <c r="I90" s="36"/>
      <c r="J90" s="50"/>
      <c r="K90" s="50" t="str">
        <f t="shared" si="5"/>
        <v>X</v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6"/>
        <v>0</v>
      </c>
      <c r="G91" s="265"/>
      <c r="H91" s="36"/>
      <c r="I91" s="36"/>
      <c r="J91" s="58"/>
      <c r="K91" s="58" t="str">
        <f t="shared" si="5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6"/>
        <v>0</v>
      </c>
      <c r="G92" s="265"/>
      <c r="H92" s="36"/>
      <c r="I92" s="36"/>
      <c r="J92" s="58"/>
      <c r="K92" s="58" t="str">
        <f t="shared" si="5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6"/>
        <v>0</v>
      </c>
      <c r="G93" s="265"/>
      <c r="H93" s="36"/>
      <c r="I93" s="36"/>
      <c r="J93" s="58"/>
      <c r="K93" s="58" t="str">
        <f t="shared" si="5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6"/>
        <v>0</v>
      </c>
      <c r="G94" s="265"/>
      <c r="H94" s="36"/>
      <c r="I94" s="36"/>
      <c r="J94" s="58"/>
      <c r="K94" s="58" t="str">
        <f t="shared" si="5"/>
        <v/>
      </c>
    </row>
    <row r="95" spans="1:13" ht="16.5" customHeight="1" x14ac:dyDescent="0.2">
      <c r="A95" s="277" t="s">
        <v>1086</v>
      </c>
      <c r="B95" s="246" t="s">
        <v>1087</v>
      </c>
      <c r="C95" s="59" t="s">
        <v>947</v>
      </c>
      <c r="D95" s="60">
        <v>13.55</v>
      </c>
      <c r="E95" s="60">
        <f>RESUMO!E95</f>
        <v>13</v>
      </c>
      <c r="F95" s="61">
        <f t="shared" si="6"/>
        <v>176.15</v>
      </c>
      <c r="G95" s="263"/>
      <c r="H95" s="35"/>
      <c r="I95" s="36"/>
      <c r="J95" s="50"/>
      <c r="K95" s="50" t="str">
        <f t="shared" si="5"/>
        <v>X</v>
      </c>
      <c r="M95" s="338"/>
    </row>
    <row r="96" spans="1:13" ht="16.5" customHeight="1" x14ac:dyDescent="0.2">
      <c r="A96" s="277" t="s">
        <v>1088</v>
      </c>
      <c r="B96" s="246" t="s">
        <v>1089</v>
      </c>
      <c r="C96" s="59" t="s">
        <v>947</v>
      </c>
      <c r="D96" s="60">
        <v>5.81</v>
      </c>
      <c r="E96" s="60">
        <f>RESUMO!E96</f>
        <v>21.89</v>
      </c>
      <c r="F96" s="61">
        <f t="shared" si="6"/>
        <v>127.18</v>
      </c>
      <c r="G96" s="263"/>
      <c r="H96" s="35"/>
      <c r="I96" s="36"/>
      <c r="J96" s="50"/>
      <c r="K96" s="50" t="str">
        <f t="shared" si="5"/>
        <v>X</v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6"/>
        <v>0</v>
      </c>
      <c r="G97" s="265"/>
      <c r="H97" s="36"/>
      <c r="I97" s="36"/>
      <c r="J97" s="58"/>
      <c r="K97" s="58" t="str">
        <f t="shared" si="5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6"/>
        <v>0</v>
      </c>
      <c r="G98" s="265"/>
      <c r="H98" s="36"/>
      <c r="I98" s="36"/>
      <c r="J98" s="58"/>
      <c r="K98" s="58" t="str">
        <f t="shared" si="5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6"/>
        <v>0</v>
      </c>
      <c r="G99" s="265"/>
      <c r="H99" s="36"/>
      <c r="I99" s="36"/>
      <c r="J99" s="58"/>
      <c r="K99" s="58" t="str">
        <f t="shared" si="5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6"/>
        <v>0</v>
      </c>
      <c r="G100" s="302"/>
      <c r="H100" s="36"/>
      <c r="I100" s="36"/>
      <c r="J100" s="58"/>
      <c r="K100" s="58" t="str">
        <f t="shared" si="5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1141.9000000000001</v>
      </c>
      <c r="H101" s="35"/>
      <c r="I101" s="36"/>
      <c r="J101" s="50" t="s">
        <v>914</v>
      </c>
      <c r="K101" s="58" t="str">
        <f t="shared" si="5"/>
        <v>X</v>
      </c>
      <c r="M101" s="338"/>
    </row>
    <row r="102" spans="1:13" ht="16.5" customHeight="1" x14ac:dyDescent="0.2">
      <c r="A102" s="277" t="s">
        <v>1099</v>
      </c>
      <c r="B102" s="283" t="s">
        <v>552</v>
      </c>
      <c r="C102" s="59" t="s">
        <v>889</v>
      </c>
      <c r="D102" s="60">
        <v>19</v>
      </c>
      <c r="E102" s="60">
        <f>RESUMO!E102</f>
        <v>60.1</v>
      </c>
      <c r="F102" s="212">
        <f t="shared" ref="F102:F133" si="7">IF($D102=0,0,ROUND($D102*$E102,2))</f>
        <v>1141.9000000000001</v>
      </c>
      <c r="G102" s="264"/>
      <c r="H102" s="35"/>
      <c r="I102" s="36"/>
      <c r="J102" s="50"/>
      <c r="K102" s="58" t="str">
        <f t="shared" si="5"/>
        <v>X</v>
      </c>
      <c r="M102" s="338"/>
    </row>
    <row r="103" spans="1:13" ht="16.5" hidden="1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7"/>
        <v>0</v>
      </c>
      <c r="G103" s="263"/>
      <c r="H103" s="35"/>
      <c r="I103" s="36"/>
      <c r="J103" s="50"/>
      <c r="K103" s="58" t="str">
        <f t="shared" si="5"/>
        <v/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/>
      <c r="E104" s="60">
        <f>RESUMO!E104</f>
        <v>0</v>
      </c>
      <c r="F104" s="61">
        <f t="shared" si="7"/>
        <v>0</v>
      </c>
      <c r="G104" s="263"/>
      <c r="H104" s="35"/>
      <c r="I104" s="36"/>
      <c r="J104" s="50"/>
      <c r="K104" s="58" t="str">
        <f t="shared" si="5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7"/>
        <v>0</v>
      </c>
      <c r="G105" s="265"/>
      <c r="H105" s="36"/>
      <c r="I105" s="36"/>
      <c r="J105" s="58"/>
      <c r="K105" s="58" t="str">
        <f t="shared" si="5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7"/>
        <v>0</v>
      </c>
      <c r="G106" s="265"/>
      <c r="H106" s="36"/>
      <c r="I106" s="36"/>
      <c r="J106" s="58"/>
      <c r="K106" s="58" t="str">
        <f t="shared" si="5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7"/>
        <v>0</v>
      </c>
      <c r="G107" s="265"/>
      <c r="H107" s="36"/>
      <c r="I107" s="36"/>
      <c r="J107" s="58"/>
      <c r="K107" s="58" t="str">
        <f t="shared" ref="K107:K134" si="8">IF(G107&gt;0,"X",IF(F107&gt;0,"X",""))</f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7"/>
        <v>0</v>
      </c>
      <c r="G108" s="265"/>
      <c r="H108" s="36"/>
      <c r="I108" s="36"/>
      <c r="J108" s="58"/>
      <c r="K108" s="58" t="str">
        <f t="shared" si="8"/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7"/>
        <v>0</v>
      </c>
      <c r="G109" s="265"/>
      <c r="H109" s="36"/>
      <c r="I109" s="36"/>
      <c r="J109" s="58"/>
      <c r="K109" s="58" t="str">
        <f t="shared" si="8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7"/>
        <v>0</v>
      </c>
      <c r="G110" s="265"/>
      <c r="H110" s="36"/>
      <c r="I110" s="36"/>
      <c r="J110" s="58"/>
      <c r="K110" s="58" t="str">
        <f t="shared" si="8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7"/>
        <v>0</v>
      </c>
      <c r="G111" s="265"/>
      <c r="H111" s="36"/>
      <c r="I111" s="36"/>
      <c r="J111" s="58"/>
      <c r="K111" s="58" t="str">
        <f t="shared" si="8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7"/>
        <v>0</v>
      </c>
      <c r="G112" s="265"/>
      <c r="H112" s="36"/>
      <c r="I112" s="36"/>
      <c r="J112" s="58"/>
      <c r="K112" s="58" t="str">
        <f t="shared" si="8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7"/>
        <v>0</v>
      </c>
      <c r="G113" s="265"/>
      <c r="H113" s="36"/>
      <c r="I113" s="36"/>
      <c r="J113" s="58"/>
      <c r="K113" s="58" t="str">
        <f t="shared" si="8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7"/>
        <v>0</v>
      </c>
      <c r="G114" s="265"/>
      <c r="H114" s="36"/>
      <c r="I114" s="36"/>
      <c r="J114" s="58"/>
      <c r="K114" s="58" t="str">
        <f t="shared" si="8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7"/>
        <v>0</v>
      </c>
      <c r="G115" s="265"/>
      <c r="H115" s="36"/>
      <c r="I115" s="36"/>
      <c r="J115" s="58"/>
      <c r="K115" s="58" t="str">
        <f t="shared" si="8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7"/>
        <v>0</v>
      </c>
      <c r="G116" s="265"/>
      <c r="H116" s="36"/>
      <c r="I116" s="36"/>
      <c r="J116" s="58"/>
      <c r="K116" s="58" t="str">
        <f t="shared" si="8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7"/>
        <v>0</v>
      </c>
      <c r="G117" s="265"/>
      <c r="H117" s="36"/>
      <c r="I117" s="36"/>
      <c r="J117" s="58"/>
      <c r="K117" s="58" t="str">
        <f t="shared" si="8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7"/>
        <v>0</v>
      </c>
      <c r="G118" s="265"/>
      <c r="H118" s="36"/>
      <c r="I118" s="36"/>
      <c r="J118" s="58"/>
      <c r="K118" s="58" t="str">
        <f t="shared" si="8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7"/>
        <v>0</v>
      </c>
      <c r="G119" s="265"/>
      <c r="H119" s="36"/>
      <c r="I119" s="36"/>
      <c r="J119" s="58"/>
      <c r="K119" s="58" t="str">
        <f t="shared" si="8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7"/>
        <v>0</v>
      </c>
      <c r="G120" s="265"/>
      <c r="H120" s="36"/>
      <c r="I120" s="36"/>
      <c r="J120" s="58"/>
      <c r="K120" s="58" t="str">
        <f t="shared" si="8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7"/>
        <v>0</v>
      </c>
      <c r="G121" s="265"/>
      <c r="H121" s="36"/>
      <c r="I121" s="36"/>
      <c r="J121" s="58"/>
      <c r="K121" s="58" t="str">
        <f t="shared" si="8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7"/>
        <v>0</v>
      </c>
      <c r="G122" s="265"/>
      <c r="H122" s="36"/>
      <c r="I122" s="36"/>
      <c r="J122" s="58"/>
      <c r="K122" s="58" t="str">
        <f t="shared" si="8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7"/>
        <v>0</v>
      </c>
      <c r="G123" s="265"/>
      <c r="H123" s="36"/>
      <c r="I123" s="36"/>
      <c r="J123" s="58"/>
      <c r="K123" s="58" t="str">
        <f t="shared" si="8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7"/>
        <v>0</v>
      </c>
      <c r="G124" s="265"/>
      <c r="H124" s="36"/>
      <c r="I124" s="36"/>
      <c r="J124" s="58"/>
      <c r="K124" s="58" t="str">
        <f t="shared" si="8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7"/>
        <v>0</v>
      </c>
      <c r="G125" s="265"/>
      <c r="H125" s="36"/>
      <c r="I125" s="36"/>
      <c r="J125" s="58"/>
      <c r="K125" s="58" t="str">
        <f t="shared" si="8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7"/>
        <v>0</v>
      </c>
      <c r="G126" s="265"/>
      <c r="H126" s="36"/>
      <c r="I126" s="36"/>
      <c r="J126" s="58"/>
      <c r="K126" s="58" t="str">
        <f t="shared" si="8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7"/>
        <v>0</v>
      </c>
      <c r="G127" s="265"/>
      <c r="H127" s="36"/>
      <c r="I127" s="36"/>
      <c r="J127" s="58"/>
      <c r="K127" s="58" t="str">
        <f t="shared" si="8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7"/>
        <v>0</v>
      </c>
      <c r="G128" s="265"/>
      <c r="H128" s="36"/>
      <c r="I128" s="36"/>
      <c r="J128" s="58"/>
      <c r="K128" s="58" t="str">
        <f t="shared" si="8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7"/>
        <v>0</v>
      </c>
      <c r="G129" s="265"/>
      <c r="H129" s="36"/>
      <c r="I129" s="36"/>
      <c r="J129" s="58"/>
      <c r="K129" s="58" t="str">
        <f t="shared" si="8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7"/>
        <v>0</v>
      </c>
      <c r="G130" s="265"/>
      <c r="H130" s="36"/>
      <c r="I130" s="36"/>
      <c r="J130" s="58"/>
      <c r="K130" s="58" t="str">
        <f t="shared" si="8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7"/>
        <v>0</v>
      </c>
      <c r="G131" s="265"/>
      <c r="H131" s="36"/>
      <c r="I131" s="36"/>
      <c r="J131" s="58"/>
      <c r="K131" s="58" t="str">
        <f t="shared" si="8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7"/>
        <v>0</v>
      </c>
      <c r="G132" s="265"/>
      <c r="H132" s="36"/>
      <c r="I132" s="36"/>
      <c r="J132" s="58"/>
      <c r="K132" s="58" t="str">
        <f t="shared" si="8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7"/>
        <v>0</v>
      </c>
      <c r="G133" s="265"/>
      <c r="H133" s="36"/>
      <c r="I133" s="36"/>
      <c r="J133" s="58"/>
      <c r="K133" s="58" t="str">
        <f t="shared" si="8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9">IF($D134=0,0,ROUND($D134*$E134,2))</f>
        <v>0</v>
      </c>
      <c r="G134" s="265"/>
      <c r="H134" s="36"/>
      <c r="I134" s="36"/>
      <c r="J134" s="58"/>
      <c r="K134" s="58" t="str">
        <f t="shared" si="8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9"/>
        <v>0</v>
      </c>
      <c r="G135" s="265"/>
      <c r="H135" s="36"/>
      <c r="I135" s="36"/>
      <c r="J135" s="58"/>
      <c r="K135" s="58" t="str">
        <f t="shared" ref="K135:K166" si="10">IF(G135&gt;0,"X",IF(F135&gt;0,"X",""))</f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9"/>
        <v>0</v>
      </c>
      <c r="G136" s="265"/>
      <c r="H136" s="36"/>
      <c r="I136" s="36"/>
      <c r="J136" s="58"/>
      <c r="K136" s="58" t="str">
        <f t="shared" si="10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9"/>
        <v>0</v>
      </c>
      <c r="G137" s="265"/>
      <c r="H137" s="36"/>
      <c r="I137" s="36"/>
      <c r="J137" s="58"/>
      <c r="K137" s="58" t="str">
        <f t="shared" si="10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9"/>
        <v>0</v>
      </c>
      <c r="G138" s="265"/>
      <c r="H138" s="36"/>
      <c r="I138" s="36"/>
      <c r="J138" s="58"/>
      <c r="K138" s="58" t="str">
        <f t="shared" si="10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9"/>
        <v>0</v>
      </c>
      <c r="G139" s="265"/>
      <c r="H139" s="36"/>
      <c r="I139" s="36"/>
      <c r="J139" s="58"/>
      <c r="K139" s="58" t="str">
        <f t="shared" si="10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9"/>
        <v>0</v>
      </c>
      <c r="G140" s="265"/>
      <c r="H140" s="36"/>
      <c r="I140" s="36"/>
      <c r="J140" s="58"/>
      <c r="K140" s="58" t="str">
        <f t="shared" si="10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9"/>
        <v>0</v>
      </c>
      <c r="G141" s="265"/>
      <c r="H141" s="36"/>
      <c r="I141" s="36"/>
      <c r="J141" s="58"/>
      <c r="K141" s="58" t="str">
        <f t="shared" si="10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9"/>
        <v>0</v>
      </c>
      <c r="G142" s="265"/>
      <c r="H142" s="36"/>
      <c r="I142" s="36"/>
      <c r="J142" s="58"/>
      <c r="K142" s="58" t="str">
        <f t="shared" si="10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9"/>
        <v>0</v>
      </c>
      <c r="G143" s="265"/>
      <c r="H143" s="36"/>
      <c r="I143" s="36"/>
      <c r="J143" s="58"/>
      <c r="K143" s="58" t="str">
        <f t="shared" si="10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9"/>
        <v>0</v>
      </c>
      <c r="G144" s="265"/>
      <c r="H144" s="36"/>
      <c r="I144" s="36"/>
      <c r="J144" s="58"/>
      <c r="K144" s="58" t="str">
        <f t="shared" si="10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9"/>
        <v>0</v>
      </c>
      <c r="G145" s="265"/>
      <c r="H145" s="36"/>
      <c r="I145" s="36"/>
      <c r="J145" s="58"/>
      <c r="K145" s="58" t="str">
        <f t="shared" si="10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9"/>
        <v>0</v>
      </c>
      <c r="G146" s="265"/>
      <c r="H146" s="36"/>
      <c r="I146" s="36"/>
      <c r="J146" s="58"/>
      <c r="K146" s="58" t="str">
        <f t="shared" si="10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9"/>
        <v>0</v>
      </c>
      <c r="G147" s="265"/>
      <c r="H147" s="36"/>
      <c r="I147" s="36"/>
      <c r="J147" s="58"/>
      <c r="K147" s="58" t="str">
        <f t="shared" si="10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9"/>
        <v>0</v>
      </c>
      <c r="G148" s="265"/>
      <c r="H148" s="36"/>
      <c r="I148" s="36"/>
      <c r="J148" s="58"/>
      <c r="K148" s="58" t="str">
        <f t="shared" si="10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9"/>
        <v>0</v>
      </c>
      <c r="G149" s="265"/>
      <c r="H149" s="36"/>
      <c r="I149" s="36"/>
      <c r="J149" s="58"/>
      <c r="K149" s="58" t="str">
        <f t="shared" si="10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9"/>
        <v>0</v>
      </c>
      <c r="G150" s="265"/>
      <c r="H150" s="36"/>
      <c r="I150" s="36"/>
      <c r="J150" s="58"/>
      <c r="K150" s="58" t="str">
        <f t="shared" si="10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9"/>
        <v>0</v>
      </c>
      <c r="G151" s="265"/>
      <c r="H151" s="36"/>
      <c r="I151" s="36"/>
      <c r="J151" s="58"/>
      <c r="K151" s="58" t="str">
        <f t="shared" si="10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9"/>
        <v>0</v>
      </c>
      <c r="G152" s="265"/>
      <c r="H152" s="36"/>
      <c r="I152" s="36"/>
      <c r="J152" s="58"/>
      <c r="K152" s="58" t="str">
        <f t="shared" si="10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9"/>
        <v>0</v>
      </c>
      <c r="G153" s="265"/>
      <c r="H153" s="36"/>
      <c r="I153" s="36"/>
      <c r="J153" s="58"/>
      <c r="K153" s="58" t="str">
        <f t="shared" si="10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9"/>
        <v>0</v>
      </c>
      <c r="G154" s="265"/>
      <c r="H154" s="36"/>
      <c r="I154" s="36"/>
      <c r="J154" s="58"/>
      <c r="K154" s="58" t="str">
        <f t="shared" si="10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9"/>
        <v>0</v>
      </c>
      <c r="G155" s="265"/>
      <c r="H155" s="36"/>
      <c r="I155" s="36"/>
      <c r="J155" s="58"/>
      <c r="K155" s="58" t="str">
        <f t="shared" si="10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9"/>
        <v>0</v>
      </c>
      <c r="G156" s="265"/>
      <c r="H156" s="36"/>
      <c r="I156" s="36"/>
      <c r="J156" s="58"/>
      <c r="K156" s="58" t="str">
        <f t="shared" si="10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9"/>
        <v>0</v>
      </c>
      <c r="G157" s="265"/>
      <c r="H157" s="36"/>
      <c r="I157" s="36"/>
      <c r="J157" s="58"/>
      <c r="K157" s="58" t="str">
        <f t="shared" si="10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9"/>
        <v>0</v>
      </c>
      <c r="G158" s="265"/>
      <c r="H158" s="36"/>
      <c r="I158" s="36"/>
      <c r="J158" s="58"/>
      <c r="K158" s="58" t="str">
        <f t="shared" si="10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9"/>
        <v>0</v>
      </c>
      <c r="G159" s="265"/>
      <c r="H159" s="36"/>
      <c r="I159" s="36"/>
      <c r="J159" s="58"/>
      <c r="K159" s="58" t="str">
        <f t="shared" si="10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9"/>
        <v>0</v>
      </c>
      <c r="G160" s="265"/>
      <c r="H160" s="36"/>
      <c r="I160" s="36"/>
      <c r="J160" s="58"/>
      <c r="K160" s="58" t="str">
        <f t="shared" si="10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9"/>
        <v>0</v>
      </c>
      <c r="G161" s="265"/>
      <c r="H161" s="36"/>
      <c r="I161" s="36"/>
      <c r="J161" s="58"/>
      <c r="K161" s="58" t="str">
        <f t="shared" si="10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9"/>
        <v>0</v>
      </c>
      <c r="G162" s="265"/>
      <c r="H162" s="36"/>
      <c r="I162" s="36"/>
      <c r="J162" s="58"/>
      <c r="K162" s="58" t="str">
        <f t="shared" si="10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9"/>
        <v>0</v>
      </c>
      <c r="G163" s="265"/>
      <c r="H163" s="36"/>
      <c r="I163" s="36"/>
      <c r="J163" s="58"/>
      <c r="K163" s="58" t="str">
        <f t="shared" si="10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9"/>
        <v>0</v>
      </c>
      <c r="G164" s="265"/>
      <c r="H164" s="36"/>
      <c r="I164" s="36"/>
      <c r="J164" s="58"/>
      <c r="K164" s="58" t="str">
        <f t="shared" si="10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9"/>
        <v>0</v>
      </c>
      <c r="G165" s="265"/>
      <c r="H165" s="36"/>
      <c r="I165" s="36"/>
      <c r="J165" s="58"/>
      <c r="K165" s="58" t="str">
        <f t="shared" si="10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1">IF($D166=0,0,ROUND($D166*$E166,2))</f>
        <v>0</v>
      </c>
      <c r="G166" s="265"/>
      <c r="H166" s="36"/>
      <c r="I166" s="36"/>
      <c r="J166" s="58"/>
      <c r="K166" s="58" t="str">
        <f t="shared" si="10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1"/>
        <v>0</v>
      </c>
      <c r="G167" s="265"/>
      <c r="H167" s="36"/>
      <c r="I167" s="36"/>
      <c r="J167" s="58"/>
      <c r="K167" s="58" t="str">
        <f t="shared" ref="K167:K179" si="12">IF(G167&gt;0,"X",IF(F167&gt;0,"X",""))</f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1"/>
        <v>0</v>
      </c>
      <c r="G168" s="265"/>
      <c r="H168" s="36"/>
      <c r="I168" s="36"/>
      <c r="J168" s="58"/>
      <c r="K168" s="58" t="str">
        <f t="shared" si="12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1"/>
        <v>0</v>
      </c>
      <c r="G169" s="265"/>
      <c r="H169" s="36"/>
      <c r="I169" s="36"/>
      <c r="J169" s="58"/>
      <c r="K169" s="58" t="str">
        <f t="shared" si="12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1"/>
        <v>0</v>
      </c>
      <c r="G170" s="265"/>
      <c r="H170" s="36"/>
      <c r="I170" s="36"/>
      <c r="J170" s="58"/>
      <c r="K170" s="58" t="str">
        <f t="shared" si="12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1"/>
        <v>0</v>
      </c>
      <c r="G171" s="265"/>
      <c r="H171" s="36"/>
      <c r="I171" s="36"/>
      <c r="J171" s="58"/>
      <c r="K171" s="58" t="str">
        <f t="shared" si="12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1"/>
        <v>0</v>
      </c>
      <c r="G172" s="265"/>
      <c r="H172" s="36"/>
      <c r="I172" s="36"/>
      <c r="J172" s="58"/>
      <c r="K172" s="58" t="str">
        <f t="shared" si="12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1"/>
        <v>0</v>
      </c>
      <c r="G173" s="265"/>
      <c r="H173" s="36"/>
      <c r="I173" s="36"/>
      <c r="J173" s="58"/>
      <c r="K173" s="58" t="str">
        <f t="shared" si="12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1"/>
        <v>0</v>
      </c>
      <c r="G174" s="265"/>
      <c r="H174" s="36"/>
      <c r="I174" s="36"/>
      <c r="J174" s="58"/>
      <c r="K174" s="58" t="str">
        <f t="shared" si="12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1"/>
        <v>0</v>
      </c>
      <c r="G175" s="265"/>
      <c r="H175" s="36"/>
      <c r="I175" s="36"/>
      <c r="J175" s="58"/>
      <c r="K175" s="58" t="str">
        <f t="shared" si="12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1"/>
        <v>0</v>
      </c>
      <c r="G176" s="265"/>
      <c r="H176" s="36"/>
      <c r="I176" s="36"/>
      <c r="J176" s="58"/>
      <c r="K176" s="58" t="str">
        <f t="shared" si="12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1"/>
        <v>0</v>
      </c>
      <c r="G177" s="265"/>
      <c r="H177" s="36"/>
      <c r="I177" s="36"/>
      <c r="J177" s="58"/>
      <c r="K177" s="58" t="str">
        <f t="shared" si="12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1"/>
        <v>0</v>
      </c>
      <c r="G178" s="265"/>
      <c r="H178" s="36"/>
      <c r="I178" s="36"/>
      <c r="J178" s="58"/>
      <c r="K178" s="58" t="str">
        <f t="shared" si="12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1"/>
        <v>0</v>
      </c>
      <c r="G179" s="265"/>
      <c r="H179" s="36"/>
      <c r="I179" s="36"/>
      <c r="J179" s="58"/>
      <c r="K179" s="58" t="str">
        <f t="shared" si="12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1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1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1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1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1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1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3398</v>
      </c>
      <c r="H186" s="35"/>
      <c r="I186" s="36"/>
      <c r="J186" s="50" t="s">
        <v>914</v>
      </c>
      <c r="K186" s="50" t="str">
        <f t="shared" ref="K186:K251" si="13">IF(G186&gt;0,"X",IF(F186&gt;0,"X",""))</f>
        <v>X</v>
      </c>
      <c r="M186" s="338"/>
    </row>
    <row r="187" spans="1:13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4">IF($D187=0,0,ROUND($D187*$E187,2))</f>
        <v>0</v>
      </c>
      <c r="G187" s="266"/>
      <c r="H187" s="36"/>
      <c r="I187" s="36"/>
      <c r="J187" s="58"/>
      <c r="K187" s="58" t="str">
        <f t="shared" si="13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4"/>
        <v>0</v>
      </c>
      <c r="G188" s="265"/>
      <c r="H188" s="36"/>
      <c r="I188" s="36"/>
      <c r="J188" s="58"/>
      <c r="K188" s="58" t="str">
        <f t="shared" si="13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4"/>
        <v>0</v>
      </c>
      <c r="G189" s="265"/>
      <c r="H189" s="36"/>
      <c r="I189" s="36"/>
      <c r="J189" s="58"/>
      <c r="K189" s="58" t="str">
        <f t="shared" si="13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4"/>
        <v>0</v>
      </c>
      <c r="G190" s="265"/>
      <c r="H190" s="36"/>
      <c r="I190" s="36"/>
      <c r="J190" s="58"/>
      <c r="K190" s="58" t="str">
        <f t="shared" si="13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4"/>
        <v>0</v>
      </c>
      <c r="G191" s="265"/>
      <c r="H191" s="36"/>
      <c r="I191" s="36"/>
      <c r="J191" s="58"/>
      <c r="K191" s="58" t="str">
        <f t="shared" si="13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4"/>
        <v>0</v>
      </c>
      <c r="G192" s="265"/>
      <c r="H192" s="36"/>
      <c r="I192" s="36"/>
      <c r="J192" s="58"/>
      <c r="K192" s="58" t="str">
        <f t="shared" si="13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4"/>
        <v>0</v>
      </c>
      <c r="G193" s="265"/>
      <c r="H193" s="36"/>
      <c r="I193" s="36"/>
      <c r="J193" s="58"/>
      <c r="K193" s="58" t="str">
        <f t="shared" si="13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4"/>
        <v>0</v>
      </c>
      <c r="G194" s="265"/>
      <c r="H194" s="36"/>
      <c r="I194" s="36"/>
      <c r="J194" s="58"/>
      <c r="K194" s="58" t="str">
        <f t="shared" si="13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4"/>
        <v>0</v>
      </c>
      <c r="G195" s="265"/>
      <c r="H195" s="36"/>
      <c r="I195" s="36"/>
      <c r="J195" s="58"/>
      <c r="K195" s="58" t="str">
        <f t="shared" si="13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4"/>
        <v>0</v>
      </c>
      <c r="G196" s="265"/>
      <c r="H196" s="36"/>
      <c r="I196" s="36"/>
      <c r="J196" s="58"/>
      <c r="K196" s="58" t="str">
        <f t="shared" si="13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4"/>
        <v>0</v>
      </c>
      <c r="G197" s="265"/>
      <c r="H197" s="36"/>
      <c r="I197" s="36"/>
      <c r="J197" s="58"/>
      <c r="K197" s="58" t="str">
        <f t="shared" si="13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4"/>
        <v>0</v>
      </c>
      <c r="G198" s="265"/>
      <c r="H198" s="36"/>
      <c r="I198" s="36"/>
      <c r="J198" s="58"/>
      <c r="K198" s="58" t="str">
        <f t="shared" si="13"/>
        <v/>
      </c>
    </row>
    <row r="199" spans="1:13" ht="16.5" customHeight="1" x14ac:dyDescent="0.2">
      <c r="A199" s="277" t="s">
        <v>114</v>
      </c>
      <c r="B199" s="246" t="s">
        <v>1192</v>
      </c>
      <c r="C199" s="59" t="s">
        <v>917</v>
      </c>
      <c r="D199" s="60">
        <v>2</v>
      </c>
      <c r="E199" s="60">
        <f>RESUMO!E199</f>
        <v>914</v>
      </c>
      <c r="F199" s="61">
        <f t="shared" si="14"/>
        <v>1828</v>
      </c>
      <c r="G199" s="263"/>
      <c r="H199" s="35"/>
      <c r="I199" s="36"/>
      <c r="J199" s="50"/>
      <c r="K199" s="50" t="str">
        <f t="shared" si="13"/>
        <v>X</v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4"/>
        <v>0</v>
      </c>
      <c r="G200" s="263"/>
      <c r="H200" s="35"/>
      <c r="I200" s="36"/>
      <c r="J200" s="50"/>
      <c r="K200" s="50" t="str">
        <f t="shared" si="13"/>
        <v/>
      </c>
      <c r="M200" s="338"/>
    </row>
    <row r="201" spans="1:13" ht="16.5" hidden="1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4"/>
        <v>0</v>
      </c>
      <c r="G201" s="263"/>
      <c r="H201" s="35"/>
      <c r="I201" s="36"/>
      <c r="J201" s="50"/>
      <c r="K201" s="50" t="str">
        <f t="shared" si="13"/>
        <v/>
      </c>
      <c r="M201" s="338"/>
    </row>
    <row r="202" spans="1:13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4"/>
        <v>0</v>
      </c>
      <c r="G202" s="265"/>
      <c r="H202" s="36"/>
      <c r="I202" s="36"/>
      <c r="J202" s="58"/>
      <c r="K202" s="58" t="str">
        <f t="shared" si="13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4"/>
        <v>0</v>
      </c>
      <c r="G203" s="265"/>
      <c r="H203" s="36"/>
      <c r="I203" s="36"/>
      <c r="J203" s="58"/>
      <c r="K203" s="58" t="str">
        <f t="shared" si="13"/>
        <v/>
      </c>
    </row>
    <row r="204" spans="1:13" s="20" customFormat="1" ht="16.5" customHeight="1" thickBot="1" x14ac:dyDescent="0.25">
      <c r="A204" s="279" t="s">
        <v>119</v>
      </c>
      <c r="B204" s="250" t="s">
        <v>120</v>
      </c>
      <c r="C204" s="55" t="s">
        <v>917</v>
      </c>
      <c r="D204" s="60">
        <v>1</v>
      </c>
      <c r="E204" s="60">
        <f>RESUMO!E204</f>
        <v>1570</v>
      </c>
      <c r="F204" s="57">
        <f t="shared" si="14"/>
        <v>1570</v>
      </c>
      <c r="G204" s="265"/>
      <c r="H204" s="36"/>
      <c r="I204" s="36"/>
      <c r="J204" s="58"/>
      <c r="K204" s="58" t="str">
        <f t="shared" si="13"/>
        <v>X</v>
      </c>
    </row>
    <row r="205" spans="1:13" s="20" customFormat="1" ht="16.5" hidden="1" customHeight="1" thickBot="1" x14ac:dyDescent="0.25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4"/>
        <v>0</v>
      </c>
      <c r="G205" s="265"/>
      <c r="H205" s="36"/>
      <c r="I205" s="36"/>
      <c r="J205" s="58"/>
      <c r="K205" s="58" t="str">
        <f t="shared" si="13"/>
        <v/>
      </c>
    </row>
    <row r="206" spans="1:13" s="20" customFormat="1" ht="16.5" hidden="1" customHeight="1" thickBot="1" x14ac:dyDescent="0.25">
      <c r="A206" s="279" t="s">
        <v>123</v>
      </c>
      <c r="B206" s="250" t="s">
        <v>124</v>
      </c>
      <c r="C206" s="55" t="s">
        <v>917</v>
      </c>
      <c r="D206" s="60">
        <v>1</v>
      </c>
      <c r="E206" s="60">
        <f>RESUMO!E206</f>
        <v>0</v>
      </c>
      <c r="F206" s="57">
        <f t="shared" si="14"/>
        <v>0</v>
      </c>
      <c r="G206" s="265"/>
      <c r="H206" s="36"/>
      <c r="I206" s="36"/>
      <c r="J206" s="58"/>
      <c r="K206" s="58" t="str">
        <f t="shared" si="13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4"/>
        <v>0</v>
      </c>
      <c r="G207" s="265"/>
      <c r="H207" s="36"/>
      <c r="I207" s="36"/>
      <c r="J207" s="58"/>
      <c r="K207" s="58" t="str">
        <f t="shared" si="13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4"/>
        <v>0</v>
      </c>
      <c r="G208" s="265"/>
      <c r="H208" s="36"/>
      <c r="I208" s="36"/>
      <c r="J208" s="58"/>
      <c r="K208" s="58" t="str">
        <f t="shared" si="13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4"/>
        <v>0</v>
      </c>
      <c r="G209" s="265"/>
      <c r="H209" s="36"/>
      <c r="I209" s="36"/>
      <c r="J209" s="58"/>
      <c r="K209" s="58" t="str">
        <f t="shared" si="13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4"/>
        <v>0</v>
      </c>
      <c r="G210" s="265"/>
      <c r="H210" s="36"/>
      <c r="I210" s="36"/>
      <c r="J210" s="58"/>
      <c r="K210" s="58" t="str">
        <f t="shared" si="13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4"/>
        <v>0</v>
      </c>
      <c r="G211" s="265"/>
      <c r="H211" s="36"/>
      <c r="I211" s="36"/>
      <c r="J211" s="58"/>
      <c r="K211" s="58" t="str">
        <f t="shared" si="13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4"/>
        <v>0</v>
      </c>
      <c r="G212" s="265"/>
      <c r="H212" s="36"/>
      <c r="I212" s="36"/>
      <c r="J212" s="58"/>
      <c r="K212" s="58" t="str">
        <f t="shared" si="13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4"/>
        <v>0</v>
      </c>
      <c r="G213" s="265"/>
      <c r="H213" s="36"/>
      <c r="I213" s="36"/>
      <c r="J213" s="58"/>
      <c r="K213" s="58" t="str">
        <f t="shared" si="13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4"/>
        <v>0</v>
      </c>
      <c r="G214" s="265"/>
      <c r="H214" s="36"/>
      <c r="I214" s="36"/>
      <c r="J214" s="58"/>
      <c r="K214" s="58" t="str">
        <f t="shared" si="13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4"/>
        <v>0</v>
      </c>
      <c r="G215" s="265"/>
      <c r="H215" s="36"/>
      <c r="I215" s="36"/>
      <c r="J215" s="58"/>
      <c r="K215" s="58" t="str">
        <f t="shared" si="13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4"/>
        <v>0</v>
      </c>
      <c r="G216" s="265"/>
      <c r="H216" s="36"/>
      <c r="I216" s="36"/>
      <c r="J216" s="58"/>
      <c r="K216" s="58" t="str">
        <f t="shared" si="13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4"/>
        <v>0</v>
      </c>
      <c r="G217" s="265"/>
      <c r="H217" s="36"/>
      <c r="I217" s="36"/>
      <c r="J217" s="58"/>
      <c r="K217" s="58" t="str">
        <f t="shared" si="13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4"/>
        <v>0</v>
      </c>
      <c r="G218" s="265"/>
      <c r="H218" s="36"/>
      <c r="I218" s="36"/>
      <c r="J218" s="58"/>
      <c r="K218" s="58" t="str">
        <f t="shared" si="13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4"/>
        <v>0</v>
      </c>
      <c r="G219" s="265"/>
      <c r="H219" s="36"/>
      <c r="I219" s="36"/>
      <c r="J219" s="58"/>
      <c r="K219" s="58" t="str">
        <f t="shared" si="13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4"/>
        <v>0</v>
      </c>
      <c r="G220" s="265"/>
      <c r="H220" s="36"/>
      <c r="I220" s="36"/>
      <c r="J220" s="58"/>
      <c r="K220" s="58" t="str">
        <f t="shared" si="13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4"/>
        <v>0</v>
      </c>
      <c r="G221" s="265"/>
      <c r="H221" s="36"/>
      <c r="I221" s="36"/>
      <c r="J221" s="58"/>
      <c r="K221" s="58" t="str">
        <f t="shared" si="13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4"/>
        <v>0</v>
      </c>
      <c r="G222" s="265"/>
      <c r="H222" s="36"/>
      <c r="I222" s="36"/>
      <c r="J222" s="58"/>
      <c r="K222" s="58" t="str">
        <f t="shared" si="13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4"/>
        <v>0</v>
      </c>
      <c r="G223" s="265"/>
      <c r="H223" s="36"/>
      <c r="I223" s="36"/>
      <c r="J223" s="58"/>
      <c r="K223" s="58" t="str">
        <f t="shared" si="13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4"/>
        <v>0</v>
      </c>
      <c r="G224" s="265"/>
      <c r="H224" s="36"/>
      <c r="I224" s="36"/>
      <c r="J224" s="58"/>
      <c r="K224" s="58" t="str">
        <f t="shared" si="13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4"/>
        <v>0</v>
      </c>
      <c r="G225" s="265"/>
      <c r="H225" s="36"/>
      <c r="I225" s="36"/>
      <c r="J225" s="58"/>
      <c r="K225" s="58" t="str">
        <f t="shared" si="13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4"/>
        <v>0</v>
      </c>
      <c r="G226" s="265"/>
      <c r="H226" s="36"/>
      <c r="I226" s="36"/>
      <c r="J226" s="58"/>
      <c r="K226" s="58" t="str">
        <f t="shared" si="13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4"/>
        <v>0</v>
      </c>
      <c r="G227" s="265"/>
      <c r="H227" s="36"/>
      <c r="I227" s="36"/>
      <c r="J227" s="58"/>
      <c r="K227" s="58" t="str">
        <f t="shared" si="13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4"/>
        <v>0</v>
      </c>
      <c r="G228" s="302"/>
      <c r="H228" s="36"/>
      <c r="I228" s="36"/>
      <c r="J228" s="58"/>
      <c r="K228" s="58" t="str">
        <f t="shared" si="13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3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3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3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3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3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3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5">IF($D235=0,0,ROUND($D235*$E235,2))</f>
        <v>0</v>
      </c>
      <c r="G235" s="266"/>
      <c r="H235" s="36"/>
      <c r="I235" s="36"/>
      <c r="J235" s="58"/>
      <c r="K235" s="58" t="str">
        <f t="shared" si="13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5"/>
        <v>0</v>
      </c>
      <c r="G236" s="265"/>
      <c r="H236" s="36"/>
      <c r="I236" s="36"/>
      <c r="J236" s="58"/>
      <c r="K236" s="58" t="str">
        <f t="shared" si="13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5"/>
        <v>0</v>
      </c>
      <c r="G237" s="263"/>
      <c r="H237" s="35"/>
      <c r="I237" s="36"/>
      <c r="J237" s="50"/>
      <c r="K237" s="50" t="str">
        <f t="shared" si="13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5"/>
        <v>0</v>
      </c>
      <c r="G238" s="265"/>
      <c r="H238" s="36"/>
      <c r="I238" s="36"/>
      <c r="J238" s="58"/>
      <c r="K238" s="58" t="str">
        <f t="shared" si="13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5"/>
        <v>0</v>
      </c>
      <c r="G239" s="265"/>
      <c r="H239" s="36"/>
      <c r="I239" s="36"/>
      <c r="J239" s="58"/>
      <c r="K239" s="58" t="str">
        <f t="shared" si="13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5"/>
        <v>0</v>
      </c>
      <c r="G240" s="265"/>
      <c r="H240" s="36"/>
      <c r="I240" s="36"/>
      <c r="J240" s="58"/>
      <c r="K240" s="58" t="str">
        <f t="shared" si="13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5"/>
        <v>0</v>
      </c>
      <c r="G241" s="302"/>
      <c r="H241" s="36"/>
      <c r="I241" s="36"/>
      <c r="J241" s="58"/>
      <c r="K241" s="58" t="str">
        <f t="shared" si="13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3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6">IF($D243=0,0,ROUND($D243*$E243,2))</f>
        <v>0</v>
      </c>
      <c r="G243" s="266"/>
      <c r="H243" s="36"/>
      <c r="I243" s="36"/>
      <c r="J243" s="58"/>
      <c r="K243" s="58" t="str">
        <f t="shared" si="13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6"/>
        <v>0</v>
      </c>
      <c r="G244" s="265"/>
      <c r="H244" s="36"/>
      <c r="I244" s="36"/>
      <c r="J244" s="58"/>
      <c r="K244" s="58" t="str">
        <f t="shared" si="13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6"/>
        <v>0</v>
      </c>
      <c r="G245" s="265"/>
      <c r="H245" s="36"/>
      <c r="I245" s="36"/>
      <c r="J245" s="58"/>
      <c r="K245" s="58" t="str">
        <f t="shared" si="13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6"/>
        <v>0</v>
      </c>
      <c r="G246" s="265"/>
      <c r="H246" s="36"/>
      <c r="I246" s="36"/>
      <c r="J246" s="58"/>
      <c r="K246" s="58" t="str">
        <f t="shared" si="13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6"/>
        <v>0</v>
      </c>
      <c r="G247" s="265"/>
      <c r="H247" s="36"/>
      <c r="I247" s="36"/>
      <c r="J247" s="58"/>
      <c r="K247" s="58" t="str">
        <f t="shared" si="13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6"/>
        <v>0</v>
      </c>
      <c r="G248" s="265"/>
      <c r="H248" s="36"/>
      <c r="I248" s="36"/>
      <c r="J248" s="58"/>
      <c r="K248" s="58" t="str">
        <f t="shared" si="13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6"/>
        <v>0</v>
      </c>
      <c r="G249" s="265"/>
      <c r="H249" s="36"/>
      <c r="I249" s="36"/>
      <c r="J249" s="58"/>
      <c r="K249" s="58" t="str">
        <f t="shared" si="13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6"/>
        <v>0</v>
      </c>
      <c r="G250" s="265"/>
      <c r="H250" s="36"/>
      <c r="I250" s="36"/>
      <c r="J250" s="58"/>
      <c r="K250" s="58" t="str">
        <f t="shared" si="13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6"/>
        <v>0</v>
      </c>
      <c r="G251" s="265"/>
      <c r="H251" s="36"/>
      <c r="I251" s="36"/>
      <c r="J251" s="58"/>
      <c r="K251" s="58" t="str">
        <f t="shared" si="13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6"/>
        <v>0</v>
      </c>
      <c r="G252" s="265"/>
      <c r="H252" s="36"/>
      <c r="I252" s="36"/>
      <c r="J252" s="58"/>
      <c r="K252" s="58" t="str">
        <f t="shared" ref="K252:K315" si="17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6"/>
        <v>0</v>
      </c>
      <c r="G253" s="265"/>
      <c r="H253" s="36"/>
      <c r="I253" s="36"/>
      <c r="J253" s="58"/>
      <c r="K253" s="58" t="str">
        <f t="shared" si="17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6"/>
        <v>0</v>
      </c>
      <c r="G254" s="265"/>
      <c r="H254" s="36"/>
      <c r="I254" s="36"/>
      <c r="J254" s="58"/>
      <c r="K254" s="58" t="str">
        <f t="shared" si="17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6"/>
        <v>0</v>
      </c>
      <c r="G255" s="265"/>
      <c r="H255" s="36"/>
      <c r="I255" s="36"/>
      <c r="J255" s="58"/>
      <c r="K255" s="58" t="str">
        <f t="shared" si="17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6"/>
        <v>0</v>
      </c>
      <c r="G256" s="265"/>
      <c r="H256" s="36"/>
      <c r="I256" s="36"/>
      <c r="J256" s="58"/>
      <c r="K256" s="58" t="str">
        <f t="shared" si="17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6"/>
        <v>0</v>
      </c>
      <c r="G257" s="265"/>
      <c r="H257" s="36"/>
      <c r="I257" s="36"/>
      <c r="J257" s="58"/>
      <c r="K257" s="58" t="str">
        <f t="shared" si="17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6"/>
        <v>0</v>
      </c>
      <c r="G258" s="265"/>
      <c r="H258" s="36"/>
      <c r="I258" s="36"/>
      <c r="J258" s="58"/>
      <c r="K258" s="58" t="str">
        <f t="shared" si="17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6"/>
        <v>0</v>
      </c>
      <c r="G259" s="265"/>
      <c r="H259" s="36"/>
      <c r="I259" s="36"/>
      <c r="J259" s="58"/>
      <c r="K259" s="58" t="str">
        <f t="shared" si="17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6"/>
        <v>0</v>
      </c>
      <c r="G260" s="265"/>
      <c r="H260" s="36"/>
      <c r="I260" s="36"/>
      <c r="J260" s="58"/>
      <c r="K260" s="58" t="str">
        <f t="shared" si="17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6"/>
        <v>0</v>
      </c>
      <c r="G261" s="265"/>
      <c r="H261" s="36"/>
      <c r="I261" s="36"/>
      <c r="J261" s="58"/>
      <c r="K261" s="58" t="str">
        <f t="shared" si="17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6"/>
        <v>0</v>
      </c>
      <c r="G262" s="265"/>
      <c r="H262" s="36"/>
      <c r="I262" s="36"/>
      <c r="J262" s="58"/>
      <c r="K262" s="58" t="str">
        <f t="shared" si="17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6"/>
        <v>0</v>
      </c>
      <c r="G263" s="265"/>
      <c r="H263" s="36"/>
      <c r="I263" s="36"/>
      <c r="J263" s="58"/>
      <c r="K263" s="58" t="str">
        <f t="shared" si="17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6"/>
        <v>0</v>
      </c>
      <c r="G264" s="265"/>
      <c r="H264" s="36"/>
      <c r="I264" s="36"/>
      <c r="J264" s="58"/>
      <c r="K264" s="58" t="str">
        <f t="shared" si="17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6"/>
        <v>0</v>
      </c>
      <c r="G265" s="268"/>
      <c r="H265" s="36"/>
      <c r="I265" s="36"/>
      <c r="J265" s="58"/>
      <c r="K265" s="58" t="str">
        <f t="shared" si="17"/>
        <v/>
      </c>
    </row>
    <row r="266" spans="1:13" ht="16.5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35140.81</v>
      </c>
      <c r="H266" s="35"/>
      <c r="I266" s="54">
        <f>G266</f>
        <v>35140.81</v>
      </c>
      <c r="J266" s="50" t="s">
        <v>911</v>
      </c>
      <c r="K266" s="50" t="str">
        <f t="shared" si="17"/>
        <v>X</v>
      </c>
      <c r="M266" s="338"/>
    </row>
    <row r="267" spans="1:13" ht="16.5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6444.16</v>
      </c>
      <c r="H267" s="35"/>
      <c r="I267" s="36"/>
      <c r="J267" s="50" t="s">
        <v>914</v>
      </c>
      <c r="K267" s="50" t="str">
        <f t="shared" si="17"/>
        <v>X</v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8">IF($D268=0,0,ROUND($D268*$E268,2))</f>
        <v>0</v>
      </c>
      <c r="G268" s="265"/>
      <c r="H268" s="36"/>
      <c r="I268" s="36"/>
      <c r="J268" s="58"/>
      <c r="K268" s="58" t="str">
        <f t="shared" si="17"/>
        <v/>
      </c>
    </row>
    <row r="269" spans="1:13" ht="16.5" customHeight="1" x14ac:dyDescent="0.2">
      <c r="A269" s="277" t="s">
        <v>250</v>
      </c>
      <c r="B269" s="246" t="s">
        <v>251</v>
      </c>
      <c r="C269" s="59" t="s">
        <v>937</v>
      </c>
      <c r="D269" s="60">
        <v>2013.8</v>
      </c>
      <c r="E269" s="60">
        <f>RESUMO!E269</f>
        <v>3.2</v>
      </c>
      <c r="F269" s="61">
        <f t="shared" si="18"/>
        <v>6444.16</v>
      </c>
      <c r="G269" s="263"/>
      <c r="H269" s="35"/>
      <c r="I269" s="36"/>
      <c r="J269" s="50"/>
      <c r="K269" s="50" t="str">
        <f t="shared" si="17"/>
        <v>X</v>
      </c>
      <c r="M269" s="338">
        <f>M337+M324*0.25</f>
        <v>2132.66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8"/>
        <v>0</v>
      </c>
      <c r="G270" s="265"/>
      <c r="H270" s="36"/>
      <c r="I270" s="36"/>
      <c r="J270" s="58"/>
      <c r="K270" s="58" t="str">
        <f t="shared" si="17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8"/>
        <v>0</v>
      </c>
      <c r="G271" s="265"/>
      <c r="H271" s="36"/>
      <c r="I271" s="36"/>
      <c r="J271" s="58"/>
      <c r="K271" s="58" t="str">
        <f t="shared" si="17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8"/>
        <v>0</v>
      </c>
      <c r="G272" s="265"/>
      <c r="H272" s="36"/>
      <c r="I272" s="36"/>
      <c r="J272" s="58"/>
      <c r="K272" s="58" t="str">
        <f t="shared" si="17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8"/>
        <v>0</v>
      </c>
      <c r="G273" s="265"/>
      <c r="H273" s="36"/>
      <c r="I273" s="36"/>
      <c r="J273" s="58"/>
      <c r="K273" s="58" t="str">
        <f t="shared" si="17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8"/>
        <v>0</v>
      </c>
      <c r="G274" s="265"/>
      <c r="H274" s="36"/>
      <c r="I274" s="36"/>
      <c r="J274" s="58"/>
      <c r="K274" s="58" t="str">
        <f t="shared" si="17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8"/>
        <v>0</v>
      </c>
      <c r="G275" s="265"/>
      <c r="H275" s="36"/>
      <c r="I275" s="36"/>
      <c r="J275" s="58"/>
      <c r="K275" s="58" t="str">
        <f t="shared" si="17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8"/>
        <v>0</v>
      </c>
      <c r="G276" s="265"/>
      <c r="H276" s="36"/>
      <c r="I276" s="36"/>
      <c r="J276" s="58"/>
      <c r="K276" s="58" t="str">
        <f t="shared" si="17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8"/>
        <v>0</v>
      </c>
      <c r="G277" s="302"/>
      <c r="H277" s="36"/>
      <c r="I277" s="36"/>
      <c r="J277" s="58"/>
      <c r="K277" s="58" t="str">
        <f t="shared" si="17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7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9">IF($D279=0,0,ROUND($D279*$E279,2))</f>
        <v>0</v>
      </c>
      <c r="G279" s="266"/>
      <c r="H279" s="36"/>
      <c r="I279" s="36"/>
      <c r="J279" s="58"/>
      <c r="K279" s="58" t="str">
        <f t="shared" si="17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9"/>
        <v>0</v>
      </c>
      <c r="G280" s="265"/>
      <c r="H280" s="36"/>
      <c r="I280" s="36"/>
      <c r="J280" s="58"/>
      <c r="K280" s="58" t="str">
        <f t="shared" si="17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9"/>
        <v>0</v>
      </c>
      <c r="G281" s="265"/>
      <c r="H281" s="36"/>
      <c r="I281" s="36"/>
      <c r="J281" s="58"/>
      <c r="K281" s="58" t="str">
        <f t="shared" si="17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9"/>
        <v>0</v>
      </c>
      <c r="G282" s="265"/>
      <c r="H282" s="36"/>
      <c r="I282" s="36"/>
      <c r="J282" s="58"/>
      <c r="K282" s="58" t="str">
        <f t="shared" si="17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9"/>
        <v>0</v>
      </c>
      <c r="G283" s="265"/>
      <c r="H283" s="36"/>
      <c r="I283" s="36"/>
      <c r="J283" s="58"/>
      <c r="K283" s="58" t="str">
        <f t="shared" si="17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9"/>
        <v>0</v>
      </c>
      <c r="G284" s="265"/>
      <c r="H284" s="36"/>
      <c r="I284" s="36"/>
      <c r="J284" s="58"/>
      <c r="K284" s="58" t="str">
        <f t="shared" si="17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9"/>
        <v>0</v>
      </c>
      <c r="G285" s="265"/>
      <c r="H285" s="36"/>
      <c r="I285" s="36"/>
      <c r="J285" s="58"/>
      <c r="K285" s="58" t="str">
        <f t="shared" si="17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9"/>
        <v>0</v>
      </c>
      <c r="G286" s="265"/>
      <c r="H286" s="36"/>
      <c r="I286" s="36"/>
      <c r="J286" s="58"/>
      <c r="K286" s="58" t="str">
        <f t="shared" si="17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9"/>
        <v>0</v>
      </c>
      <c r="G287" s="265"/>
      <c r="H287" s="36"/>
      <c r="I287" s="36"/>
      <c r="J287" s="58"/>
      <c r="K287" s="58" t="str">
        <f t="shared" si="17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9"/>
        <v>0</v>
      </c>
      <c r="G288" s="265"/>
      <c r="H288" s="36"/>
      <c r="I288" s="36"/>
      <c r="J288" s="58"/>
      <c r="K288" s="58" t="str">
        <f t="shared" si="17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9"/>
        <v>0</v>
      </c>
      <c r="G289" s="265"/>
      <c r="H289" s="36"/>
      <c r="I289" s="36"/>
      <c r="J289" s="58"/>
      <c r="K289" s="58" t="str">
        <f t="shared" si="17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9"/>
        <v>0</v>
      </c>
      <c r="G290" s="302"/>
      <c r="H290" s="36"/>
      <c r="I290" s="36"/>
      <c r="J290" s="58"/>
      <c r="K290" s="58" t="str">
        <f t="shared" si="17"/>
        <v/>
      </c>
    </row>
    <row r="291" spans="1:13" ht="16.5" customHeight="1" x14ac:dyDescent="0.2">
      <c r="A291" s="278" t="s">
        <v>294</v>
      </c>
      <c r="B291" s="249" t="s">
        <v>884</v>
      </c>
      <c r="C291" s="209"/>
      <c r="D291" s="346"/>
      <c r="E291" s="210"/>
      <c r="F291" s="216"/>
      <c r="G291" s="267">
        <f>SUM(F292:F312)</f>
        <v>28696.65</v>
      </c>
      <c r="H291" s="35"/>
      <c r="I291" s="36"/>
      <c r="J291" s="50" t="s">
        <v>914</v>
      </c>
      <c r="K291" s="50" t="str">
        <f t="shared" si="17"/>
        <v>X</v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20">IF($D292=0,0,ROUND($D292*$E292,2))</f>
        <v>0</v>
      </c>
      <c r="G292" s="266"/>
      <c r="H292" s="36"/>
      <c r="I292" s="36"/>
      <c r="J292" s="58"/>
      <c r="K292" s="58" t="str">
        <f t="shared" si="17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20"/>
        <v>0</v>
      </c>
      <c r="G293" s="265"/>
      <c r="H293" s="36"/>
      <c r="I293" s="36"/>
      <c r="J293" s="58"/>
      <c r="K293" s="58" t="str">
        <f t="shared" si="17"/>
        <v/>
      </c>
    </row>
    <row r="294" spans="1:13" s="20" customFormat="1" ht="16.5" customHeight="1" thickBot="1" x14ac:dyDescent="0.25">
      <c r="A294" s="279" t="s">
        <v>299</v>
      </c>
      <c r="B294" s="250" t="s">
        <v>300</v>
      </c>
      <c r="C294" s="55" t="s">
        <v>947</v>
      </c>
      <c r="D294" s="60">
        <v>302.07</v>
      </c>
      <c r="E294" s="60">
        <f>RESUMO!E294</f>
        <v>95</v>
      </c>
      <c r="F294" s="57">
        <f t="shared" si="20"/>
        <v>28696.65</v>
      </c>
      <c r="G294" s="265"/>
      <c r="H294" s="36"/>
      <c r="I294" s="36"/>
      <c r="J294" s="58"/>
      <c r="K294" s="50" t="str">
        <f t="shared" si="17"/>
        <v>X</v>
      </c>
      <c r="M294" s="345">
        <f>M337*0.15</f>
        <v>302.07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20"/>
        <v>0</v>
      </c>
      <c r="G295" s="265"/>
      <c r="H295" s="36"/>
      <c r="I295" s="36"/>
      <c r="J295" s="58"/>
      <c r="K295" s="58" t="str">
        <f t="shared" si="17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20"/>
        <v>0</v>
      </c>
      <c r="G296" s="265"/>
      <c r="H296" s="36"/>
      <c r="I296" s="36"/>
      <c r="J296" s="58"/>
      <c r="K296" s="58" t="str">
        <f t="shared" si="17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20"/>
        <v>0</v>
      </c>
      <c r="G297" s="265"/>
      <c r="H297" s="36"/>
      <c r="I297" s="36"/>
      <c r="J297" s="58"/>
      <c r="K297" s="58" t="str">
        <f t="shared" si="17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20"/>
        <v>0</v>
      </c>
      <c r="G298" s="265"/>
      <c r="H298" s="36"/>
      <c r="I298" s="36"/>
      <c r="J298" s="58"/>
      <c r="K298" s="58" t="str">
        <f t="shared" si="17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20"/>
        <v>0</v>
      </c>
      <c r="G299" s="265"/>
      <c r="H299" s="36"/>
      <c r="I299" s="36"/>
      <c r="J299" s="58"/>
      <c r="K299" s="58" t="str">
        <f t="shared" si="17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20"/>
        <v>0</v>
      </c>
      <c r="G300" s="265"/>
      <c r="H300" s="36"/>
      <c r="I300" s="36"/>
      <c r="J300" s="58"/>
      <c r="K300" s="58" t="str">
        <f t="shared" si="17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20"/>
        <v>0</v>
      </c>
      <c r="G301" s="265"/>
      <c r="H301" s="36"/>
      <c r="I301" s="36"/>
      <c r="J301" s="58"/>
      <c r="K301" s="58" t="str">
        <f t="shared" si="17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20"/>
        <v>0</v>
      </c>
      <c r="G302" s="265"/>
      <c r="H302" s="36"/>
      <c r="I302" s="36"/>
      <c r="J302" s="58"/>
      <c r="K302" s="58" t="str">
        <f t="shared" si="17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20"/>
        <v>0</v>
      </c>
      <c r="G303" s="265"/>
      <c r="H303" s="36"/>
      <c r="I303" s="36"/>
      <c r="J303" s="58"/>
      <c r="K303" s="58" t="str">
        <f t="shared" si="17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20"/>
        <v>0</v>
      </c>
      <c r="G304" s="265"/>
      <c r="H304" s="36"/>
      <c r="I304" s="36"/>
      <c r="J304" s="58"/>
      <c r="K304" s="58" t="str">
        <f t="shared" si="17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20"/>
        <v>0</v>
      </c>
      <c r="G305" s="265"/>
      <c r="H305" s="36"/>
      <c r="I305" s="36"/>
      <c r="J305" s="58"/>
      <c r="K305" s="58" t="str">
        <f t="shared" si="17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20"/>
        <v>0</v>
      </c>
      <c r="G306" s="265"/>
      <c r="H306" s="36"/>
      <c r="I306" s="36"/>
      <c r="J306" s="58"/>
      <c r="K306" s="58" t="str">
        <f t="shared" si="17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20"/>
        <v>0</v>
      </c>
      <c r="G307" s="263"/>
      <c r="H307" s="35"/>
      <c r="I307" s="36"/>
      <c r="J307" s="50"/>
      <c r="K307" s="50" t="str">
        <f t="shared" si="17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20"/>
        <v>0</v>
      </c>
      <c r="G308" s="265"/>
      <c r="H308" s="36"/>
      <c r="I308" s="36"/>
      <c r="J308" s="58"/>
      <c r="K308" s="58" t="str">
        <f t="shared" si="17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20"/>
        <v>0</v>
      </c>
      <c r="G309" s="265"/>
      <c r="H309" s="36"/>
      <c r="I309" s="36"/>
      <c r="J309" s="58"/>
      <c r="K309" s="58" t="str">
        <f t="shared" si="17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20"/>
        <v>0</v>
      </c>
      <c r="G310" s="265"/>
      <c r="H310" s="36"/>
      <c r="I310" s="36"/>
      <c r="J310" s="58"/>
      <c r="K310" s="58" t="str">
        <f t="shared" si="17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20"/>
        <v>0</v>
      </c>
      <c r="G311" s="265"/>
      <c r="H311" s="36"/>
      <c r="I311" s="36"/>
      <c r="J311" s="58"/>
      <c r="K311" s="58" t="str">
        <f t="shared" si="17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20"/>
        <v>0</v>
      </c>
      <c r="G312" s="268"/>
      <c r="H312" s="36"/>
      <c r="I312" s="36"/>
      <c r="J312" s="58"/>
      <c r="K312" s="58" t="str">
        <f t="shared" si="17"/>
        <v/>
      </c>
    </row>
    <row r="313" spans="1:13" ht="16.5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13236.25</v>
      </c>
      <c r="H313" s="35"/>
      <c r="I313" s="54">
        <f>G313</f>
        <v>13236.25</v>
      </c>
      <c r="J313" s="50" t="s">
        <v>911</v>
      </c>
      <c r="K313" s="50" t="str">
        <f t="shared" si="17"/>
        <v>X</v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7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7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1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1"/>
        <v/>
      </c>
    </row>
    <row r="318" spans="1:13" ht="16.5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13236.25</v>
      </c>
      <c r="H318" s="35"/>
      <c r="I318" s="36"/>
      <c r="J318" s="50" t="s">
        <v>914</v>
      </c>
      <c r="K318" s="50" t="str">
        <f t="shared" si="21"/>
        <v>X</v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2">IF($D319=0,0,ROUND($D319*$E319,2))</f>
        <v>0</v>
      </c>
      <c r="G319" s="266"/>
      <c r="H319" s="36"/>
      <c r="I319" s="36"/>
      <c r="J319" s="58"/>
      <c r="K319" s="58" t="str">
        <f t="shared" si="21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2"/>
        <v>0</v>
      </c>
      <c r="G320" s="265"/>
      <c r="H320" s="36"/>
      <c r="I320" s="36"/>
      <c r="J320" s="58"/>
      <c r="K320" s="58" t="str">
        <f t="shared" si="21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2"/>
        <v>0</v>
      </c>
      <c r="G321" s="265"/>
      <c r="H321" s="36"/>
      <c r="I321" s="36"/>
      <c r="J321" s="58"/>
      <c r="K321" s="58" t="str">
        <f t="shared" si="21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2"/>
        <v>0</v>
      </c>
      <c r="G322" s="263"/>
      <c r="H322" s="35"/>
      <c r="I322" s="36"/>
      <c r="J322" s="50"/>
      <c r="K322" s="50" t="str">
        <f t="shared" si="21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2"/>
        <v>0</v>
      </c>
      <c r="G323" s="265"/>
      <c r="H323" s="36"/>
      <c r="I323" s="36"/>
      <c r="J323" s="58"/>
      <c r="K323" s="58" t="str">
        <f t="shared" si="21"/>
        <v/>
      </c>
    </row>
    <row r="324" spans="1:13" s="20" customFormat="1" ht="16.5" customHeight="1" thickBot="1" x14ac:dyDescent="0.25">
      <c r="A324" s="279" t="s">
        <v>356</v>
      </c>
      <c r="B324" s="250" t="s">
        <v>357</v>
      </c>
      <c r="C324" s="55" t="s">
        <v>889</v>
      </c>
      <c r="D324" s="60">
        <v>475.44</v>
      </c>
      <c r="E324" s="60">
        <f>RESUMO!E324</f>
        <v>27.84</v>
      </c>
      <c r="F324" s="57">
        <f t="shared" si="22"/>
        <v>13236.25</v>
      </c>
      <c r="G324" s="265"/>
      <c r="H324" s="36"/>
      <c r="I324" s="36"/>
      <c r="J324" s="58"/>
      <c r="K324" s="50" t="str">
        <f t="shared" si="21"/>
        <v>X</v>
      </c>
      <c r="M324" s="345">
        <f>D324</f>
        <v>475.44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2"/>
        <v>0</v>
      </c>
      <c r="G325" s="265"/>
      <c r="H325" s="36"/>
      <c r="I325" s="36"/>
      <c r="J325" s="58"/>
      <c r="K325" s="58" t="str">
        <f t="shared" si="21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2"/>
        <v>0</v>
      </c>
      <c r="G326" s="265"/>
      <c r="H326" s="36"/>
      <c r="I326" s="36"/>
      <c r="J326" s="58"/>
      <c r="K326" s="58" t="str">
        <f t="shared" si="21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2"/>
        <v>0</v>
      </c>
      <c r="G327" s="265"/>
      <c r="H327" s="36"/>
      <c r="I327" s="36"/>
      <c r="J327" s="58"/>
      <c r="K327" s="58" t="str">
        <f t="shared" si="21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2"/>
        <v>0</v>
      </c>
      <c r="G328" s="265"/>
      <c r="H328" s="36"/>
      <c r="I328" s="36"/>
      <c r="J328" s="58"/>
      <c r="K328" s="58" t="str">
        <f t="shared" si="21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2"/>
        <v>0</v>
      </c>
      <c r="G329" s="265"/>
      <c r="H329" s="36"/>
      <c r="I329" s="36"/>
      <c r="J329" s="58"/>
      <c r="K329" s="58" t="str">
        <f t="shared" si="21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2"/>
        <v>0</v>
      </c>
      <c r="G330" s="265"/>
      <c r="H330" s="36"/>
      <c r="I330" s="36"/>
      <c r="J330" s="58"/>
      <c r="K330" s="58" t="str">
        <f t="shared" si="21"/>
        <v/>
      </c>
    </row>
    <row r="331" spans="1:13" ht="16.5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76725.78</v>
      </c>
      <c r="H331" s="35"/>
      <c r="I331" s="54">
        <f>G331</f>
        <v>76725.78</v>
      </c>
      <c r="J331" s="50" t="s">
        <v>911</v>
      </c>
      <c r="K331" s="50" t="str">
        <f t="shared" si="21"/>
        <v>X</v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1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1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1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1"/>
        <v/>
      </c>
    </row>
    <row r="336" spans="1:13" s="20" customFormat="1" ht="16.5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13693.84</v>
      </c>
      <c r="H336" s="36"/>
      <c r="I336" s="36"/>
      <c r="J336" s="58" t="s">
        <v>914</v>
      </c>
      <c r="K336" s="50" t="str">
        <f t="shared" si="21"/>
        <v>X</v>
      </c>
      <c r="M336" s="345"/>
    </row>
    <row r="337" spans="1:13" s="20" customFormat="1" ht="16.5" customHeight="1" x14ac:dyDescent="0.2">
      <c r="A337" s="279" t="s">
        <v>379</v>
      </c>
      <c r="B337" s="251" t="s">
        <v>894</v>
      </c>
      <c r="C337" s="55" t="s">
        <v>937</v>
      </c>
      <c r="D337" s="60">
        <v>2013.8</v>
      </c>
      <c r="E337" s="60">
        <f>RESUMO!E337</f>
        <v>1.5</v>
      </c>
      <c r="F337" s="57">
        <f>IF($D337=0,0,ROUND($D337*$E337,2))</f>
        <v>3020.7</v>
      </c>
      <c r="G337" s="266"/>
      <c r="H337" s="36"/>
      <c r="I337" s="36"/>
      <c r="J337" s="58"/>
      <c r="K337" s="50" t="str">
        <f t="shared" si="21"/>
        <v>X</v>
      </c>
      <c r="M337" s="345">
        <f>D337</f>
        <v>2013.8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1"/>
        <v/>
      </c>
    </row>
    <row r="339" spans="1:13" s="20" customFormat="1" ht="16.5" customHeight="1" x14ac:dyDescent="0.2">
      <c r="A339" s="279" t="s">
        <v>383</v>
      </c>
      <c r="B339" s="251" t="s">
        <v>384</v>
      </c>
      <c r="C339" s="55" t="s">
        <v>937</v>
      </c>
      <c r="D339" s="60">
        <v>2013.8</v>
      </c>
      <c r="E339" s="60">
        <f>RESUMO!E339</f>
        <v>5.3</v>
      </c>
      <c r="F339" s="201">
        <f>IF($D339=0,0,ROUND($D339*$E339,2))</f>
        <v>10673.14</v>
      </c>
      <c r="G339" s="265"/>
      <c r="H339" s="36"/>
      <c r="I339" s="36"/>
      <c r="J339" s="58"/>
      <c r="K339" s="50" t="str">
        <f t="shared" si="21"/>
        <v>X</v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1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3">IF($D341=0,0,ROUND($D341*$E341,2))</f>
        <v>0</v>
      </c>
      <c r="G341" s="264"/>
      <c r="H341" s="35"/>
      <c r="I341" s="36"/>
      <c r="J341" s="50"/>
      <c r="K341" s="50" t="str">
        <f t="shared" si="21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3"/>
        <v>0</v>
      </c>
      <c r="G342" s="265"/>
      <c r="H342" s="36"/>
      <c r="I342" s="36"/>
      <c r="J342" s="58"/>
      <c r="K342" s="58" t="str">
        <f t="shared" si="21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3"/>
        <v>0</v>
      </c>
      <c r="G343" s="265"/>
      <c r="H343" s="36"/>
      <c r="I343" s="36"/>
      <c r="J343" s="58"/>
      <c r="K343" s="58" t="str">
        <f t="shared" si="21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3"/>
        <v>0</v>
      </c>
      <c r="G344" s="265"/>
      <c r="H344" s="36"/>
      <c r="I344" s="36"/>
      <c r="J344" s="58"/>
      <c r="K344" s="58" t="str">
        <f t="shared" si="21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3"/>
        <v>0</v>
      </c>
      <c r="G345" s="265"/>
      <c r="H345" s="36"/>
      <c r="I345" s="36"/>
      <c r="J345" s="58"/>
      <c r="K345" s="58" t="str">
        <f t="shared" si="21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3"/>
        <v>0</v>
      </c>
      <c r="G346" s="265"/>
      <c r="H346" s="36"/>
      <c r="I346" s="36"/>
      <c r="J346" s="58"/>
      <c r="K346" s="58" t="str">
        <f t="shared" si="21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3"/>
        <v>0</v>
      </c>
      <c r="G347" s="265"/>
      <c r="H347" s="36"/>
      <c r="I347" s="36"/>
      <c r="J347" s="58"/>
      <c r="K347" s="58" t="str">
        <f t="shared" si="21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3"/>
        <v>0</v>
      </c>
      <c r="G348" s="265"/>
      <c r="H348" s="36"/>
      <c r="I348" s="36"/>
      <c r="J348" s="58"/>
      <c r="K348" s="58" t="str">
        <f t="shared" si="21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3"/>
        <v>0</v>
      </c>
      <c r="G349" s="265"/>
      <c r="H349" s="36"/>
      <c r="I349" s="36"/>
      <c r="J349" s="58"/>
      <c r="K349" s="58" t="str">
        <f t="shared" si="21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3"/>
        <v>0</v>
      </c>
      <c r="G350" s="265"/>
      <c r="H350" s="36"/>
      <c r="I350" s="36"/>
      <c r="J350" s="58"/>
      <c r="K350" s="58" t="str">
        <f t="shared" si="21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3"/>
        <v>0</v>
      </c>
      <c r="G351" s="265"/>
      <c r="H351" s="36"/>
      <c r="I351" s="36"/>
      <c r="J351" s="58"/>
      <c r="K351" s="58" t="str">
        <f t="shared" si="21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3"/>
        <v>0</v>
      </c>
      <c r="G352" s="265"/>
      <c r="H352" s="36"/>
      <c r="I352" s="36"/>
      <c r="J352" s="58"/>
      <c r="K352" s="58" t="str">
        <f t="shared" si="21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3"/>
        <v>0</v>
      </c>
      <c r="G353" s="265"/>
      <c r="H353" s="36"/>
      <c r="I353" s="36"/>
      <c r="J353" s="58"/>
      <c r="K353" s="58" t="str">
        <f t="shared" si="21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3"/>
        <v>0</v>
      </c>
      <c r="G354" s="265"/>
      <c r="H354" s="36"/>
      <c r="I354" s="36"/>
      <c r="J354" s="58"/>
      <c r="K354" s="58" t="str">
        <f t="shared" si="21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3"/>
        <v>0</v>
      </c>
      <c r="G355" s="265"/>
      <c r="H355" s="36"/>
      <c r="I355" s="36"/>
      <c r="J355" s="58"/>
      <c r="K355" s="58" t="str">
        <f t="shared" si="21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3"/>
        <v>0</v>
      </c>
      <c r="G356" s="302"/>
      <c r="H356" s="36"/>
      <c r="I356" s="36"/>
      <c r="J356" s="58"/>
      <c r="K356" s="58" t="str">
        <f t="shared" si="21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1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1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1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1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1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1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4">IF($D363=0,0,ROUND($D363*$E363,2))</f>
        <v>0</v>
      </c>
      <c r="G363" s="266"/>
      <c r="H363" s="36"/>
      <c r="I363" s="36"/>
      <c r="J363" s="58"/>
      <c r="K363" s="58" t="str">
        <f t="shared" si="21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4"/>
        <v>0</v>
      </c>
      <c r="G364" s="265"/>
      <c r="H364" s="36"/>
      <c r="I364" s="36"/>
      <c r="J364" s="58"/>
      <c r="K364" s="58" t="str">
        <f t="shared" si="21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4"/>
        <v>0</v>
      </c>
      <c r="G365" s="265"/>
      <c r="H365" s="36"/>
      <c r="I365" s="36"/>
      <c r="J365" s="58"/>
      <c r="K365" s="58" t="str">
        <f t="shared" si="21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4"/>
        <v>0</v>
      </c>
      <c r="G366" s="265"/>
      <c r="H366" s="36"/>
      <c r="I366" s="36"/>
      <c r="J366" s="58"/>
      <c r="K366" s="58" t="str">
        <f t="shared" si="21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4"/>
        <v>0</v>
      </c>
      <c r="G367" s="265"/>
      <c r="H367" s="36"/>
      <c r="I367" s="36"/>
      <c r="J367" s="58"/>
      <c r="K367" s="58" t="str">
        <f t="shared" si="21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4"/>
        <v>0</v>
      </c>
      <c r="G368" s="265"/>
      <c r="H368" s="36"/>
      <c r="I368" s="36"/>
      <c r="J368" s="58"/>
      <c r="K368" s="58" t="str">
        <f t="shared" si="21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4"/>
        <v>0</v>
      </c>
      <c r="G369" s="265"/>
      <c r="H369" s="36"/>
      <c r="I369" s="36"/>
      <c r="J369" s="58"/>
      <c r="K369" s="58" t="str">
        <f t="shared" si="21"/>
        <v/>
      </c>
    </row>
    <row r="370" spans="1:13" s="20" customFormat="1" ht="16.5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63031.94</v>
      </c>
      <c r="H370" s="36"/>
      <c r="I370" s="36"/>
      <c r="J370" s="58" t="s">
        <v>914</v>
      </c>
      <c r="K370" s="50" t="str">
        <f t="shared" si="21"/>
        <v>X</v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5">IF($D371=0,0,ROUND($D371*$E371,2))</f>
        <v>0</v>
      </c>
      <c r="G371" s="266"/>
      <c r="H371" s="36"/>
      <c r="I371" s="36"/>
      <c r="J371" s="58"/>
      <c r="K371" s="58" t="str">
        <f t="shared" si="21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5"/>
        <v>0</v>
      </c>
      <c r="G372" s="265"/>
      <c r="H372" s="36"/>
      <c r="I372" s="36"/>
      <c r="J372" s="58"/>
      <c r="K372" s="58" t="str">
        <f t="shared" si="21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5"/>
        <v>0</v>
      </c>
      <c r="G373" s="265"/>
      <c r="H373" s="36"/>
      <c r="I373" s="36"/>
      <c r="J373" s="58"/>
      <c r="K373" s="58" t="str">
        <f t="shared" si="21"/>
        <v/>
      </c>
    </row>
    <row r="374" spans="1:13" s="20" customFormat="1" ht="16.5" customHeight="1" thickBot="1" x14ac:dyDescent="0.25">
      <c r="A374" s="279" t="s">
        <v>453</v>
      </c>
      <c r="B374" s="250" t="s">
        <v>454</v>
      </c>
      <c r="C374" s="55" t="s">
        <v>887</v>
      </c>
      <c r="D374" s="60">
        <v>201.38</v>
      </c>
      <c r="E374" s="60">
        <f>RESUMO!E374</f>
        <v>313</v>
      </c>
      <c r="F374" s="57">
        <f t="shared" si="25"/>
        <v>63031.94</v>
      </c>
      <c r="G374" s="265"/>
      <c r="H374" s="36"/>
      <c r="I374" s="36"/>
      <c r="J374" s="58"/>
      <c r="K374" s="50" t="str">
        <f t="shared" si="21"/>
        <v>X</v>
      </c>
      <c r="M374" s="345">
        <f>M337*2.5*0.04</f>
        <v>201.38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5"/>
        <v>0</v>
      </c>
      <c r="G375" s="265"/>
      <c r="H375" s="36"/>
      <c r="I375" s="36"/>
      <c r="J375" s="58"/>
      <c r="K375" s="58" t="str">
        <f t="shared" si="21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5"/>
        <v>0</v>
      </c>
      <c r="G376" s="265"/>
      <c r="H376" s="36"/>
      <c r="I376" s="36"/>
      <c r="J376" s="58"/>
      <c r="K376" s="58" t="str">
        <f t="shared" si="21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5"/>
        <v>0</v>
      </c>
      <c r="G377" s="265"/>
      <c r="H377" s="36"/>
      <c r="I377" s="36"/>
      <c r="J377" s="58"/>
      <c r="K377" s="58" t="str">
        <f t="shared" si="21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5"/>
        <v>0</v>
      </c>
      <c r="G378" s="265"/>
      <c r="H378" s="36"/>
      <c r="I378" s="36"/>
      <c r="J378" s="58"/>
      <c r="K378" s="58" t="str">
        <f t="shared" si="21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5"/>
        <v>0</v>
      </c>
      <c r="G379" s="265"/>
      <c r="H379" s="36"/>
      <c r="I379" s="36"/>
      <c r="J379" s="58"/>
      <c r="K379" s="58" t="str">
        <f t="shared" si="21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5"/>
        <v>0</v>
      </c>
      <c r="G380" s="265"/>
      <c r="H380" s="36"/>
      <c r="I380" s="36"/>
      <c r="J380" s="58"/>
      <c r="K380" s="58" t="str">
        <f t="shared" ref="K380:K444" si="26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5"/>
        <v>0</v>
      </c>
      <c r="G381" s="265"/>
      <c r="H381" s="36"/>
      <c r="I381" s="36"/>
      <c r="J381" s="58"/>
      <c r="K381" s="58" t="str">
        <f t="shared" si="26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5"/>
        <v>0</v>
      </c>
      <c r="G382" s="265"/>
      <c r="H382" s="36"/>
      <c r="I382" s="36"/>
      <c r="J382" s="58"/>
      <c r="K382" s="58" t="str">
        <f t="shared" si="26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5"/>
        <v>0</v>
      </c>
      <c r="G383" s="302"/>
      <c r="H383" s="36"/>
      <c r="I383" s="36"/>
      <c r="J383" s="58"/>
      <c r="K383" s="58" t="str">
        <f t="shared" si="26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6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6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6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6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7">IF($D388=0,0,ROUND($D388*$E388,2))</f>
        <v>0</v>
      </c>
      <c r="G388" s="266"/>
      <c r="H388" s="36"/>
      <c r="I388" s="36"/>
      <c r="J388" s="58"/>
      <c r="K388" s="58" t="str">
        <f t="shared" si="26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7"/>
        <v>0</v>
      </c>
      <c r="G389" s="265"/>
      <c r="H389" s="36"/>
      <c r="I389" s="36"/>
      <c r="J389" s="58"/>
      <c r="K389" s="58" t="str">
        <f t="shared" si="26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7"/>
        <v>0</v>
      </c>
      <c r="G390" s="265"/>
      <c r="H390" s="36"/>
      <c r="I390" s="36"/>
      <c r="J390" s="58"/>
      <c r="K390" s="58" t="str">
        <f t="shared" si="26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7"/>
        <v>0</v>
      </c>
      <c r="G391" s="265"/>
      <c r="H391" s="36"/>
      <c r="I391" s="36"/>
      <c r="J391" s="58"/>
      <c r="K391" s="58" t="str">
        <f t="shared" si="26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7"/>
        <v>0</v>
      </c>
      <c r="G392" s="265"/>
      <c r="H392" s="36"/>
      <c r="I392" s="36"/>
      <c r="J392" s="58"/>
      <c r="K392" s="58" t="str">
        <f t="shared" si="26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7"/>
        <v>0</v>
      </c>
      <c r="G393" s="265"/>
      <c r="H393" s="36"/>
      <c r="I393" s="36"/>
      <c r="J393" s="58"/>
      <c r="K393" s="58" t="str">
        <f t="shared" si="26"/>
        <v/>
      </c>
    </row>
    <row r="394" spans="1:11" ht="16.5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68511.069999999992</v>
      </c>
      <c r="H394" s="35"/>
      <c r="I394" s="54">
        <f>G394</f>
        <v>68511.069999999992</v>
      </c>
      <c r="J394" s="50" t="s">
        <v>911</v>
      </c>
      <c r="K394" s="50" t="str">
        <f t="shared" si="26"/>
        <v>X</v>
      </c>
    </row>
    <row r="395" spans="1:11" s="20" customFormat="1" ht="16.5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1632.17</v>
      </c>
      <c r="H395" s="36"/>
      <c r="I395" s="36"/>
      <c r="J395" s="58" t="s">
        <v>914</v>
      </c>
      <c r="K395" s="58" t="str">
        <f t="shared" si="26"/>
        <v>X</v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8">IF($D396=0,0,ROUND($D396*$E396,2))</f>
        <v>0</v>
      </c>
      <c r="G396" s="265"/>
      <c r="H396" s="36"/>
      <c r="I396" s="36"/>
      <c r="J396" s="58"/>
      <c r="K396" s="58" t="str">
        <f t="shared" si="26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8"/>
        <v>0</v>
      </c>
      <c r="G397" s="265"/>
      <c r="H397" s="36"/>
      <c r="I397" s="36"/>
      <c r="J397" s="58"/>
      <c r="K397" s="58" t="str">
        <f t="shared" si="26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8"/>
        <v>0</v>
      </c>
      <c r="G398" s="265"/>
      <c r="H398" s="36"/>
      <c r="I398" s="36"/>
      <c r="J398" s="58"/>
      <c r="K398" s="58" t="str">
        <f t="shared" si="26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8"/>
        <v>0</v>
      </c>
      <c r="G399" s="265"/>
      <c r="H399" s="36"/>
      <c r="I399" s="36"/>
      <c r="J399" s="58"/>
      <c r="K399" s="58" t="str">
        <f t="shared" si="26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8"/>
        <v>0</v>
      </c>
      <c r="G400" s="265"/>
      <c r="H400" s="36"/>
      <c r="I400" s="36"/>
      <c r="J400" s="58"/>
      <c r="K400" s="58" t="str">
        <f t="shared" si="26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8"/>
        <v>0</v>
      </c>
      <c r="G401" s="265"/>
      <c r="H401" s="36"/>
      <c r="I401" s="36"/>
      <c r="J401" s="58"/>
      <c r="K401" s="58" t="str">
        <f t="shared" si="26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8"/>
        <v>0</v>
      </c>
      <c r="G402" s="265"/>
      <c r="H402" s="36"/>
      <c r="I402" s="36"/>
      <c r="J402" s="58"/>
      <c r="K402" s="58" t="str">
        <f t="shared" si="26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8"/>
        <v>0</v>
      </c>
      <c r="G403" s="265"/>
      <c r="H403" s="36"/>
      <c r="I403" s="36"/>
      <c r="J403" s="58"/>
      <c r="K403" s="58" t="str">
        <f t="shared" si="26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8"/>
        <v>0</v>
      </c>
      <c r="G404" s="265"/>
      <c r="H404" s="36"/>
      <c r="I404" s="36"/>
      <c r="J404" s="58"/>
      <c r="K404" s="58" t="str">
        <f t="shared" si="26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8"/>
        <v>0</v>
      </c>
      <c r="G405" s="265"/>
      <c r="H405" s="36"/>
      <c r="I405" s="36"/>
      <c r="J405" s="58"/>
      <c r="K405" s="58" t="str">
        <f t="shared" si="26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8"/>
        <v>0</v>
      </c>
      <c r="G406" s="265"/>
      <c r="H406" s="36"/>
      <c r="I406" s="36"/>
      <c r="J406" s="58"/>
      <c r="K406" s="58" t="str">
        <f t="shared" si="26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8"/>
        <v>0</v>
      </c>
      <c r="G407" s="265"/>
      <c r="H407" s="36"/>
      <c r="I407" s="36"/>
      <c r="J407" s="58"/>
      <c r="K407" s="58" t="str">
        <f t="shared" si="26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8"/>
        <v>0</v>
      </c>
      <c r="G408" s="265"/>
      <c r="H408" s="36"/>
      <c r="I408" s="36"/>
      <c r="J408" s="58"/>
      <c r="K408" s="58" t="str">
        <f t="shared" si="26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8"/>
        <v>0</v>
      </c>
      <c r="G409" s="265"/>
      <c r="H409" s="36"/>
      <c r="I409" s="36"/>
      <c r="J409" s="58"/>
      <c r="K409" s="58" t="str">
        <f t="shared" si="26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8"/>
        <v>0</v>
      </c>
      <c r="G410" s="265"/>
      <c r="H410" s="36"/>
      <c r="I410" s="36"/>
      <c r="J410" s="58"/>
      <c r="K410" s="58" t="str">
        <f t="shared" si="26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8"/>
        <v>0</v>
      </c>
      <c r="G411" s="265"/>
      <c r="H411" s="36"/>
      <c r="I411" s="36"/>
      <c r="J411" s="58"/>
      <c r="K411" s="58" t="str">
        <f t="shared" si="26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8"/>
        <v>0</v>
      </c>
      <c r="G412" s="265"/>
      <c r="H412" s="36"/>
      <c r="I412" s="36"/>
      <c r="J412" s="58"/>
      <c r="K412" s="58" t="str">
        <f t="shared" si="26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8"/>
        <v>0</v>
      </c>
      <c r="G413" s="265"/>
      <c r="H413" s="36"/>
      <c r="I413" s="36"/>
      <c r="J413" s="58"/>
      <c r="K413" s="58" t="str">
        <f t="shared" si="26"/>
        <v/>
      </c>
      <c r="M413" s="325">
        <f>(D454+D422)/5</f>
        <v>91.855999999999995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8"/>
        <v>0</v>
      </c>
      <c r="G414" s="265"/>
      <c r="H414" s="36"/>
      <c r="I414" s="36"/>
      <c r="J414" s="58"/>
      <c r="K414" s="58" t="str">
        <f t="shared" si="26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8"/>
        <v>0</v>
      </c>
      <c r="G415" s="265"/>
      <c r="H415" s="36"/>
      <c r="I415" s="36"/>
      <c r="J415" s="58"/>
      <c r="K415" s="58" t="str">
        <f t="shared" si="26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8"/>
        <v>0</v>
      </c>
      <c r="G416" s="265"/>
      <c r="H416" s="36"/>
      <c r="I416" s="36"/>
      <c r="J416" s="58"/>
      <c r="K416" s="58" t="str">
        <f t="shared" si="26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8"/>
        <v>0</v>
      </c>
      <c r="G417" s="265"/>
      <c r="H417" s="36"/>
      <c r="I417" s="36"/>
      <c r="J417" s="58"/>
      <c r="K417" s="58" t="str">
        <f t="shared" si="26"/>
        <v/>
      </c>
    </row>
    <row r="418" spans="1:13" s="20" customFormat="1" ht="16.5" customHeight="1" x14ac:dyDescent="0.2">
      <c r="A418" s="279" t="s">
        <v>529</v>
      </c>
      <c r="B418" s="250" t="s">
        <v>530</v>
      </c>
      <c r="C418" s="55" t="s">
        <v>937</v>
      </c>
      <c r="D418" s="56">
        <f>D433+D434+D439+D440</f>
        <v>906.76</v>
      </c>
      <c r="E418" s="60">
        <f>RESUMO!E418</f>
        <v>1.8</v>
      </c>
      <c r="F418" s="57">
        <f t="shared" si="28"/>
        <v>1632.17</v>
      </c>
      <c r="G418" s="265"/>
      <c r="H418" s="36"/>
      <c r="I418" s="36"/>
      <c r="J418" s="58"/>
      <c r="K418" s="58" t="str">
        <f t="shared" si="26"/>
        <v>X</v>
      </c>
      <c r="M418" s="325">
        <f>M434+M433</f>
        <v>782.52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8"/>
        <v>0</v>
      </c>
      <c r="G419" s="265"/>
      <c r="H419" s="36"/>
      <c r="I419" s="36"/>
      <c r="J419" s="58"/>
      <c r="K419" s="58" t="str">
        <f t="shared" si="26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8"/>
        <v>0</v>
      </c>
      <c r="G420" s="302"/>
      <c r="H420" s="36"/>
      <c r="I420" s="36"/>
      <c r="J420" s="58"/>
      <c r="K420" s="58" t="str">
        <f t="shared" si="26"/>
        <v/>
      </c>
    </row>
    <row r="421" spans="1:13" ht="16.5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57336.26</v>
      </c>
      <c r="H421" s="35"/>
      <c r="I421" s="36"/>
      <c r="J421" s="50" t="s">
        <v>914</v>
      </c>
      <c r="K421" s="50" t="str">
        <f t="shared" si="26"/>
        <v>X</v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9">IF($D422=0,0,ROUND($D422*$E422,2))</f>
        <v>0</v>
      </c>
      <c r="G422" s="264"/>
      <c r="H422" s="35"/>
      <c r="I422" s="36"/>
      <c r="J422" s="50"/>
      <c r="K422" s="50" t="str">
        <f t="shared" si="26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9"/>
        <v>0</v>
      </c>
      <c r="G423" s="265"/>
      <c r="H423" s="36"/>
      <c r="I423" s="36"/>
      <c r="J423" s="58"/>
      <c r="K423" s="58" t="str">
        <f t="shared" si="26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9"/>
        <v>0</v>
      </c>
      <c r="G424" s="265"/>
      <c r="H424" s="36"/>
      <c r="I424" s="36"/>
      <c r="J424" s="58"/>
      <c r="K424" s="58" t="str">
        <f t="shared" si="26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9"/>
        <v>0</v>
      </c>
      <c r="G425" s="265"/>
      <c r="H425" s="36"/>
      <c r="I425" s="36"/>
      <c r="J425" s="58"/>
      <c r="K425" s="58" t="str">
        <f t="shared" si="26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9"/>
        <v>0</v>
      </c>
      <c r="G426" s="265"/>
      <c r="H426" s="36"/>
      <c r="I426" s="36"/>
      <c r="J426" s="58"/>
      <c r="K426" s="58" t="str">
        <f t="shared" si="26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9"/>
        <v>0</v>
      </c>
      <c r="G427" s="265"/>
      <c r="H427" s="36"/>
      <c r="I427" s="36"/>
      <c r="J427" s="58"/>
      <c r="K427" s="58" t="str">
        <f t="shared" si="26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9"/>
        <v>0</v>
      </c>
      <c r="G428" s="265"/>
      <c r="H428" s="36"/>
      <c r="I428" s="36"/>
      <c r="J428" s="58"/>
      <c r="K428" s="58" t="str">
        <f t="shared" si="26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9"/>
        <v>0</v>
      </c>
      <c r="G429" s="265"/>
      <c r="H429" s="36"/>
      <c r="I429" s="36"/>
      <c r="J429" s="58"/>
      <c r="K429" s="58" t="str">
        <f t="shared" si="26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9"/>
        <v>0</v>
      </c>
      <c r="G430" s="265"/>
      <c r="H430" s="36"/>
      <c r="I430" s="36"/>
      <c r="J430" s="58"/>
      <c r="K430" s="58" t="str">
        <f t="shared" si="26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9"/>
        <v>0</v>
      </c>
      <c r="G431" s="265"/>
      <c r="H431" s="36"/>
      <c r="I431" s="36"/>
      <c r="J431" s="58"/>
      <c r="K431" s="58" t="str">
        <f t="shared" si="26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9"/>
        <v>0</v>
      </c>
      <c r="G432" s="265"/>
      <c r="H432" s="36"/>
      <c r="I432" s="36"/>
      <c r="J432" s="58"/>
      <c r="K432" s="58" t="str">
        <f t="shared" si="26"/>
        <v/>
      </c>
    </row>
    <row r="433" spans="1:13" s="20" customFormat="1" ht="16.5" customHeight="1" x14ac:dyDescent="0.2">
      <c r="A433" s="279" t="s">
        <v>560</v>
      </c>
      <c r="B433" s="250" t="s">
        <v>1189</v>
      </c>
      <c r="C433" s="55" t="s">
        <v>937</v>
      </c>
      <c r="D433" s="56">
        <v>657.72</v>
      </c>
      <c r="E433" s="60">
        <f>RESUMO!E433</f>
        <v>51.89</v>
      </c>
      <c r="F433" s="57">
        <f t="shared" si="29"/>
        <v>34129.089999999997</v>
      </c>
      <c r="G433" s="265"/>
      <c r="H433" s="36"/>
      <c r="I433" s="36"/>
      <c r="J433" s="58"/>
      <c r="K433" s="58" t="str">
        <f t="shared" si="26"/>
        <v>X</v>
      </c>
      <c r="M433" s="325">
        <f>D433</f>
        <v>657.72</v>
      </c>
    </row>
    <row r="434" spans="1:13" s="20" customFormat="1" ht="16.5" customHeight="1" x14ac:dyDescent="0.2">
      <c r="A434" s="279"/>
      <c r="B434" s="250" t="s">
        <v>1190</v>
      </c>
      <c r="C434" s="55" t="s">
        <v>937</v>
      </c>
      <c r="D434" s="56">
        <v>124.8</v>
      </c>
      <c r="E434" s="60">
        <f>RESUMO!E434</f>
        <v>55.7</v>
      </c>
      <c r="F434" s="57">
        <f t="shared" si="29"/>
        <v>6951.36</v>
      </c>
      <c r="G434" s="265"/>
      <c r="H434" s="36"/>
      <c r="I434" s="36"/>
      <c r="J434" s="58"/>
      <c r="K434" s="58" t="str">
        <f>IF(G434&gt;0,"X",IF(F434&gt;0,"X",""))</f>
        <v>X</v>
      </c>
      <c r="M434" s="325">
        <f>D434</f>
        <v>124.8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9"/>
        <v>0</v>
      </c>
      <c r="G435" s="265"/>
      <c r="H435" s="36"/>
      <c r="I435" s="36"/>
      <c r="J435" s="58"/>
      <c r="K435" s="58" t="str">
        <f t="shared" si="26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9"/>
        <v>0</v>
      </c>
      <c r="G436" s="265"/>
      <c r="H436" s="36"/>
      <c r="I436" s="36"/>
      <c r="J436" s="58"/>
      <c r="K436" s="58" t="str">
        <f t="shared" si="26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9"/>
        <v>0</v>
      </c>
      <c r="G437" s="265"/>
      <c r="H437" s="36"/>
      <c r="I437" s="36"/>
      <c r="J437" s="58"/>
      <c r="K437" s="58" t="str">
        <f t="shared" si="26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9"/>
        <v>0</v>
      </c>
      <c r="G438" s="265"/>
      <c r="H438" s="36"/>
      <c r="I438" s="36"/>
      <c r="J438" s="58"/>
      <c r="K438" s="58" t="str">
        <f t="shared" si="26"/>
        <v/>
      </c>
    </row>
    <row r="439" spans="1:13" s="20" customFormat="1" ht="16.5" customHeight="1" x14ac:dyDescent="0.2">
      <c r="A439" s="279"/>
      <c r="B439" s="250" t="s">
        <v>1201</v>
      </c>
      <c r="C439" s="55" t="s">
        <v>937</v>
      </c>
      <c r="D439" s="56">
        <v>40.44</v>
      </c>
      <c r="E439" s="60">
        <v>1</v>
      </c>
      <c r="F439" s="57">
        <f t="shared" si="29"/>
        <v>40.44</v>
      </c>
      <c r="G439" s="265"/>
      <c r="H439" s="36"/>
      <c r="I439" s="36"/>
      <c r="J439" s="58"/>
      <c r="K439" s="58" t="str">
        <f t="shared" si="26"/>
        <v>X</v>
      </c>
    </row>
    <row r="440" spans="1:13" s="20" customFormat="1" ht="16.5" customHeight="1" x14ac:dyDescent="0.2">
      <c r="A440" s="279"/>
      <c r="B440" s="250" t="s">
        <v>1202</v>
      </c>
      <c r="C440" s="55" t="s">
        <v>937</v>
      </c>
      <c r="D440" s="56">
        <v>83.8</v>
      </c>
      <c r="E440" s="60">
        <f>RESUMO!E440</f>
        <v>129.72999999999999</v>
      </c>
      <c r="F440" s="57">
        <f t="shared" si="29"/>
        <v>10871.37</v>
      </c>
      <c r="G440" s="265"/>
      <c r="H440" s="36"/>
      <c r="I440" s="36"/>
      <c r="J440" s="58"/>
      <c r="K440" s="58" t="str">
        <f t="shared" si="26"/>
        <v>X</v>
      </c>
    </row>
    <row r="441" spans="1:13" s="20" customFormat="1" ht="18.75" customHeight="1" x14ac:dyDescent="0.2">
      <c r="A441" s="279" t="s">
        <v>568</v>
      </c>
      <c r="B441" s="344" t="s">
        <v>1200</v>
      </c>
      <c r="C441" s="55" t="s">
        <v>917</v>
      </c>
      <c r="D441" s="60">
        <v>16</v>
      </c>
      <c r="E441" s="60">
        <f>RESUMO!E441</f>
        <v>334</v>
      </c>
      <c r="F441" s="57">
        <f t="shared" si="29"/>
        <v>5344</v>
      </c>
      <c r="G441" s="265"/>
      <c r="H441" s="36"/>
      <c r="I441" s="36"/>
      <c r="J441" s="58"/>
      <c r="K441" s="58" t="str">
        <f t="shared" si="26"/>
        <v>X</v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9"/>
        <v>0</v>
      </c>
      <c r="G442" s="265"/>
      <c r="H442" s="36"/>
      <c r="I442" s="36"/>
      <c r="J442" s="58"/>
      <c r="K442" s="58" t="str">
        <f t="shared" si="26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9"/>
        <v>0</v>
      </c>
      <c r="G443" s="302"/>
      <c r="H443" s="36"/>
      <c r="I443" s="36"/>
      <c r="J443" s="58"/>
      <c r="K443" s="58" t="str">
        <f t="shared" si="26"/>
        <v/>
      </c>
    </row>
    <row r="444" spans="1:13" s="20" customFormat="1" ht="16.5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6"/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30">IF($D445=0,0,ROUND($D445*$E445,2))</f>
        <v>0</v>
      </c>
      <c r="G445" s="266"/>
      <c r="H445" s="36"/>
      <c r="I445" s="36"/>
      <c r="J445" s="58"/>
      <c r="K445" s="58" t="str">
        <f t="shared" ref="K445:K508" si="31">IF(G445&gt;0,"X",IF(F445&gt;0,"X",""))</f>
        <v/>
      </c>
    </row>
    <row r="446" spans="1:13" s="20" customFormat="1" ht="16.5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30"/>
        <v>0</v>
      </c>
      <c r="G446" s="265"/>
      <c r="H446" s="36"/>
      <c r="I446" s="36"/>
      <c r="J446" s="58"/>
      <c r="K446" s="58" t="str">
        <f t="shared" si="31"/>
        <v/>
      </c>
      <c r="M446" s="20">
        <f>M418*0.05</f>
        <v>39.126000000000005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30"/>
        <v>0</v>
      </c>
      <c r="G447" s="265"/>
      <c r="H447" s="36"/>
      <c r="I447" s="36"/>
      <c r="J447" s="58"/>
      <c r="K447" s="58" t="str">
        <f t="shared" si="31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30"/>
        <v>0</v>
      </c>
      <c r="G448" s="265"/>
      <c r="H448" s="36"/>
      <c r="I448" s="36"/>
      <c r="J448" s="58"/>
      <c r="K448" s="58" t="str">
        <f t="shared" si="31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30"/>
        <v>0</v>
      </c>
      <c r="G449" s="265"/>
      <c r="H449" s="36"/>
      <c r="I449" s="36"/>
      <c r="J449" s="58"/>
      <c r="K449" s="58" t="str">
        <f t="shared" si="31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30"/>
        <v>0</v>
      </c>
      <c r="G450" s="265"/>
      <c r="H450" s="36"/>
      <c r="I450" s="36"/>
      <c r="J450" s="58"/>
      <c r="K450" s="58" t="str">
        <f t="shared" si="31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30"/>
        <v>0</v>
      </c>
      <c r="G451" s="265"/>
      <c r="H451" s="36"/>
      <c r="I451" s="36"/>
      <c r="J451" s="58"/>
      <c r="K451" s="58" t="str">
        <f t="shared" si="31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30"/>
        <v>0</v>
      </c>
      <c r="G452" s="302"/>
      <c r="H452" s="36"/>
      <c r="I452" s="36"/>
      <c r="J452" s="58"/>
      <c r="K452" s="58" t="str">
        <f t="shared" si="31"/>
        <v/>
      </c>
    </row>
    <row r="453" spans="1:11" s="20" customFormat="1" ht="16.5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3605.35</v>
      </c>
      <c r="H453" s="36"/>
      <c r="I453" s="36"/>
      <c r="J453" s="58" t="s">
        <v>914</v>
      </c>
      <c r="K453" s="58" t="str">
        <f t="shared" si="31"/>
        <v>X</v>
      </c>
    </row>
    <row r="454" spans="1:11" s="20" customFormat="1" ht="16.5" customHeight="1" x14ac:dyDescent="0.2">
      <c r="A454" s="279" t="s">
        <v>591</v>
      </c>
      <c r="B454" s="251" t="s">
        <v>592</v>
      </c>
      <c r="C454" s="55" t="s">
        <v>937</v>
      </c>
      <c r="D454" s="60">
        <v>459.28</v>
      </c>
      <c r="E454" s="60">
        <f>RESUMO!E454</f>
        <v>7.85</v>
      </c>
      <c r="F454" s="57">
        <f>IF($D454=0,0,ROUND($D454*$E454,2))</f>
        <v>3605.35</v>
      </c>
      <c r="G454" s="266"/>
      <c r="H454" s="36"/>
      <c r="I454" s="36"/>
      <c r="J454" s="58"/>
      <c r="K454" s="58" t="str">
        <f t="shared" si="31"/>
        <v>X</v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1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1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1"/>
        <v/>
      </c>
    </row>
    <row r="458" spans="1:11" s="20" customFormat="1" ht="16.5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5937.29</v>
      </c>
      <c r="H458" s="36"/>
      <c r="I458" s="36"/>
      <c r="J458" s="58" t="s">
        <v>914</v>
      </c>
      <c r="K458" s="58" t="str">
        <f t="shared" si="31"/>
        <v>X</v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2">IF($D459=0,0,ROUND($D459*$E459,2))</f>
        <v>0</v>
      </c>
      <c r="G459" s="266"/>
      <c r="H459" s="36"/>
      <c r="I459" s="36"/>
      <c r="J459" s="58"/>
      <c r="K459" s="58" t="str">
        <f t="shared" si="31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2"/>
        <v>0</v>
      </c>
      <c r="G460" s="265"/>
      <c r="H460" s="36"/>
      <c r="I460" s="36"/>
      <c r="J460" s="58"/>
      <c r="K460" s="58" t="str">
        <f t="shared" si="31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2"/>
        <v>0</v>
      </c>
      <c r="G461" s="265"/>
      <c r="H461" s="36"/>
      <c r="I461" s="36"/>
      <c r="J461" s="58"/>
      <c r="K461" s="58" t="str">
        <f t="shared" si="31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2"/>
        <v>0</v>
      </c>
      <c r="G462" s="265"/>
      <c r="H462" s="36"/>
      <c r="I462" s="36"/>
      <c r="J462" s="58"/>
      <c r="K462" s="58" t="str">
        <f t="shared" si="31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2"/>
        <v>0</v>
      </c>
      <c r="G463" s="265"/>
      <c r="H463" s="36"/>
      <c r="I463" s="36"/>
      <c r="J463" s="58"/>
      <c r="K463" s="58" t="str">
        <f t="shared" si="31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2"/>
        <v>0</v>
      </c>
      <c r="G464" s="265"/>
      <c r="H464" s="36"/>
      <c r="I464" s="36"/>
      <c r="J464" s="58"/>
      <c r="K464" s="58" t="str">
        <f t="shared" si="31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2"/>
        <v>0</v>
      </c>
      <c r="G465" s="265"/>
      <c r="H465" s="36"/>
      <c r="I465" s="36"/>
      <c r="J465" s="58"/>
      <c r="K465" s="58" t="str">
        <f t="shared" si="31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2"/>
        <v>0</v>
      </c>
      <c r="G466" s="265"/>
      <c r="H466" s="36"/>
      <c r="I466" s="36"/>
      <c r="J466" s="58"/>
      <c r="K466" s="58" t="str">
        <f t="shared" si="31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2"/>
        <v>0</v>
      </c>
      <c r="G467" s="265"/>
      <c r="H467" s="36"/>
      <c r="I467" s="36"/>
      <c r="J467" s="58"/>
      <c r="K467" s="58" t="str">
        <f t="shared" si="31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2"/>
        <v>0</v>
      </c>
      <c r="G468" s="265"/>
      <c r="H468" s="36"/>
      <c r="I468" s="36"/>
      <c r="J468" s="58"/>
      <c r="K468" s="58" t="str">
        <f t="shared" si="31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2"/>
        <v>0</v>
      </c>
      <c r="G469" s="265"/>
      <c r="H469" s="36"/>
      <c r="I469" s="36"/>
      <c r="J469" s="58"/>
      <c r="K469" s="58" t="str">
        <f t="shared" si="31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2"/>
        <v>0</v>
      </c>
      <c r="G470" s="265"/>
      <c r="H470" s="36"/>
      <c r="I470" s="36"/>
      <c r="J470" s="58"/>
      <c r="K470" s="58" t="str">
        <f t="shared" si="31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2"/>
        <v>0</v>
      </c>
      <c r="G471" s="265"/>
      <c r="H471" s="36"/>
      <c r="I471" s="36"/>
      <c r="J471" s="58"/>
      <c r="K471" s="58" t="str">
        <f t="shared" si="31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2"/>
        <v>0</v>
      </c>
      <c r="G472" s="265"/>
      <c r="H472" s="36"/>
      <c r="I472" s="36"/>
      <c r="J472" s="58"/>
      <c r="K472" s="58" t="str">
        <f t="shared" si="31"/>
        <v/>
      </c>
    </row>
    <row r="473" spans="1:11" s="20" customFormat="1" ht="16.5" customHeight="1" thickBot="1" x14ac:dyDescent="0.25">
      <c r="A473" s="279" t="s">
        <v>622</v>
      </c>
      <c r="B473" s="250" t="s">
        <v>623</v>
      </c>
      <c r="C473" s="55" t="s">
        <v>889</v>
      </c>
      <c r="D473" s="56">
        <v>503.16</v>
      </c>
      <c r="E473" s="60">
        <f>RESUMO!E473</f>
        <v>11.8</v>
      </c>
      <c r="F473" s="57">
        <f t="shared" si="32"/>
        <v>5937.29</v>
      </c>
      <c r="G473" s="265"/>
      <c r="H473" s="36"/>
      <c r="I473" s="36"/>
      <c r="J473" s="58"/>
      <c r="K473" s="58" t="str">
        <f t="shared" si="31"/>
        <v>X</v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2"/>
        <v>0</v>
      </c>
      <c r="G474" s="265"/>
      <c r="H474" s="36"/>
      <c r="I474" s="36"/>
      <c r="J474" s="58"/>
      <c r="K474" s="58" t="str">
        <f t="shared" si="31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2"/>
        <v>0</v>
      </c>
      <c r="G475" s="265"/>
      <c r="H475" s="36"/>
      <c r="I475" s="36"/>
      <c r="J475" s="58"/>
      <c r="K475" s="58" t="str">
        <f t="shared" si="31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2"/>
        <v>0</v>
      </c>
      <c r="G476" s="265"/>
      <c r="H476" s="36"/>
      <c r="I476" s="36"/>
      <c r="J476" s="58"/>
      <c r="K476" s="58" t="str">
        <f t="shared" si="31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2"/>
        <v>0</v>
      </c>
      <c r="G477" s="265"/>
      <c r="H477" s="36"/>
      <c r="I477" s="36"/>
      <c r="J477" s="58"/>
      <c r="K477" s="58" t="str">
        <f t="shared" si="31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2"/>
        <v>0</v>
      </c>
      <c r="G478" s="265"/>
      <c r="H478" s="36"/>
      <c r="I478" s="36"/>
      <c r="J478" s="58"/>
      <c r="K478" s="58" t="str">
        <f t="shared" si="31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2"/>
        <v>0</v>
      </c>
      <c r="G479" s="265"/>
      <c r="H479" s="36"/>
      <c r="I479" s="36"/>
      <c r="J479" s="58"/>
      <c r="K479" s="58" t="str">
        <f t="shared" si="31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2"/>
        <v>0</v>
      </c>
      <c r="G480" s="265"/>
      <c r="H480" s="36"/>
      <c r="I480" s="36"/>
      <c r="J480" s="58"/>
      <c r="K480" s="58" t="str">
        <f t="shared" si="31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2"/>
        <v>0</v>
      </c>
      <c r="G481" s="265"/>
      <c r="H481" s="36"/>
      <c r="I481" s="36"/>
      <c r="J481" s="58"/>
      <c r="K481" s="58" t="str">
        <f t="shared" si="31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2"/>
        <v>0</v>
      </c>
      <c r="G482" s="265"/>
      <c r="H482" s="36"/>
      <c r="I482" s="36"/>
      <c r="J482" s="58"/>
      <c r="K482" s="58" t="str">
        <f t="shared" si="31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2"/>
        <v>0</v>
      </c>
      <c r="G483" s="265"/>
      <c r="H483" s="36"/>
      <c r="I483" s="36"/>
      <c r="J483" s="58"/>
      <c r="K483" s="58" t="str">
        <f t="shared" si="31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2"/>
        <v>0</v>
      </c>
      <c r="G484" s="265"/>
      <c r="H484" s="36"/>
      <c r="I484" s="36"/>
      <c r="J484" s="58"/>
      <c r="K484" s="58" t="str">
        <f t="shared" si="31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2"/>
        <v>0</v>
      </c>
      <c r="G485" s="265"/>
      <c r="H485" s="36"/>
      <c r="I485" s="36"/>
      <c r="J485" s="58"/>
      <c r="K485" s="58" t="str">
        <f t="shared" si="31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2"/>
        <v>0</v>
      </c>
      <c r="G486" s="265"/>
      <c r="H486" s="36"/>
      <c r="I486" s="36"/>
      <c r="J486" s="58"/>
      <c r="K486" s="58" t="str">
        <f t="shared" si="31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2"/>
        <v>0</v>
      </c>
      <c r="G487" s="265"/>
      <c r="H487" s="36"/>
      <c r="I487" s="36"/>
      <c r="J487" s="58"/>
      <c r="K487" s="58" t="str">
        <f t="shared" si="31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2"/>
        <v>0</v>
      </c>
      <c r="G488" s="268"/>
      <c r="H488" s="36"/>
      <c r="I488" s="36"/>
      <c r="J488" s="58"/>
      <c r="K488" s="58" t="str">
        <f t="shared" si="31"/>
        <v/>
      </c>
    </row>
    <row r="489" spans="1:11" s="20" customFormat="1" ht="16.5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1395.38</v>
      </c>
      <c r="H489" s="16"/>
      <c r="I489" s="68">
        <f>G489</f>
        <v>1395.38</v>
      </c>
      <c r="J489" s="58" t="s">
        <v>911</v>
      </c>
      <c r="K489" s="58" t="str">
        <f t="shared" si="31"/>
        <v>X</v>
      </c>
    </row>
    <row r="490" spans="1:11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1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3">IF($D491=0,0,ROUND($D491*$E491,2))</f>
        <v>0</v>
      </c>
      <c r="G491" s="270"/>
      <c r="H491" s="16"/>
      <c r="I491" s="16"/>
      <c r="J491" s="58"/>
      <c r="K491" s="58" t="str">
        <f t="shared" si="31"/>
        <v/>
      </c>
    </row>
    <row r="492" spans="1:11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3"/>
        <v>0</v>
      </c>
      <c r="G492" s="270"/>
      <c r="H492" s="16"/>
      <c r="I492" s="16"/>
      <c r="J492" s="58"/>
      <c r="K492" s="58" t="str">
        <f t="shared" si="31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3"/>
        <v>0</v>
      </c>
      <c r="G493" s="270"/>
      <c r="H493" s="16"/>
      <c r="I493" s="16"/>
      <c r="J493" s="58"/>
      <c r="K493" s="58" t="str">
        <f t="shared" si="31"/>
        <v/>
      </c>
    </row>
    <row r="494" spans="1:11" s="20" customFormat="1" ht="16.5" hidden="1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3"/>
        <v>0</v>
      </c>
      <c r="G494" s="270"/>
      <c r="H494" s="16"/>
      <c r="I494" s="16"/>
      <c r="J494" s="58"/>
      <c r="K494" s="58" t="str">
        <f t="shared" si="31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3"/>
        <v>0</v>
      </c>
      <c r="G495" s="270"/>
      <c r="H495" s="16"/>
      <c r="I495" s="16"/>
      <c r="J495" s="58"/>
      <c r="K495" s="58" t="str">
        <f t="shared" si="31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3"/>
        <v>0</v>
      </c>
      <c r="G496" s="270"/>
      <c r="H496" s="16"/>
      <c r="I496" s="16"/>
      <c r="J496" s="58"/>
      <c r="K496" s="58" t="str">
        <f t="shared" si="31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3"/>
        <v>0</v>
      </c>
      <c r="G497" s="270"/>
      <c r="H497" s="16"/>
      <c r="I497" s="16"/>
      <c r="J497" s="58"/>
      <c r="K497" s="58" t="str">
        <f t="shared" si="31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3"/>
        <v>0</v>
      </c>
      <c r="G498" s="270"/>
      <c r="H498" s="16"/>
      <c r="I498" s="16"/>
      <c r="J498" s="58"/>
      <c r="K498" s="58" t="str">
        <f t="shared" si="31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3"/>
        <v>0</v>
      </c>
      <c r="G499" s="270"/>
      <c r="H499" s="16"/>
      <c r="I499" s="16"/>
      <c r="J499" s="58"/>
      <c r="K499" s="58" t="str">
        <f t="shared" si="31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3"/>
        <v>0</v>
      </c>
      <c r="G500" s="270"/>
      <c r="H500" s="16"/>
      <c r="I500" s="16"/>
      <c r="J500" s="58"/>
      <c r="K500" s="58" t="str">
        <f t="shared" si="31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3"/>
        <v>0</v>
      </c>
      <c r="G501" s="270"/>
      <c r="H501" s="16"/>
      <c r="I501" s="16"/>
      <c r="J501" s="58"/>
      <c r="K501" s="58" t="str">
        <f t="shared" si="31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3"/>
        <v>0</v>
      </c>
      <c r="G502" s="270"/>
      <c r="H502" s="16"/>
      <c r="I502" s="16"/>
      <c r="J502" s="58"/>
      <c r="K502" s="58" t="str">
        <f t="shared" si="31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3"/>
        <v>0</v>
      </c>
      <c r="G503" s="270"/>
      <c r="H503" s="16"/>
      <c r="I503" s="16"/>
      <c r="J503" s="58"/>
      <c r="K503" s="58" t="str">
        <f t="shared" si="31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3"/>
        <v>0</v>
      </c>
      <c r="G504" s="270"/>
      <c r="H504" s="16"/>
      <c r="I504" s="16"/>
      <c r="J504" s="58"/>
      <c r="K504" s="58" t="str">
        <f t="shared" si="31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3"/>
        <v>0</v>
      </c>
      <c r="G505" s="270"/>
      <c r="H505" s="16"/>
      <c r="I505" s="16"/>
      <c r="J505" s="58"/>
      <c r="K505" s="58" t="str">
        <f t="shared" si="31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3"/>
        <v>0</v>
      </c>
      <c r="G506" s="270"/>
      <c r="H506" s="16"/>
      <c r="I506" s="16"/>
      <c r="J506" s="58"/>
      <c r="K506" s="58" t="str">
        <f t="shared" si="31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3"/>
        <v>0</v>
      </c>
      <c r="G507" s="270"/>
      <c r="H507" s="16"/>
      <c r="I507" s="16"/>
      <c r="J507" s="58"/>
      <c r="K507" s="58" t="str">
        <f t="shared" si="31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3"/>
        <v>0</v>
      </c>
      <c r="G508" s="270"/>
      <c r="H508" s="16"/>
      <c r="I508" s="16"/>
      <c r="J508" s="58"/>
      <c r="K508" s="58" t="str">
        <f t="shared" si="31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3"/>
        <v>0</v>
      </c>
      <c r="G509" s="270"/>
      <c r="H509" s="16"/>
      <c r="I509" s="16"/>
      <c r="J509" s="58"/>
      <c r="K509" s="58" t="str">
        <f t="shared" ref="K509:K572" si="34">IF(G509&gt;0,"X",IF(F509&gt;0,"X",""))</f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3"/>
        <v>0</v>
      </c>
      <c r="G510" s="270"/>
      <c r="H510" s="16"/>
      <c r="I510" s="16"/>
      <c r="J510" s="58"/>
      <c r="K510" s="58" t="str">
        <f t="shared" si="34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3"/>
        <v>0</v>
      </c>
      <c r="G511" s="270"/>
      <c r="H511" s="16"/>
      <c r="I511" s="16"/>
      <c r="J511" s="58"/>
      <c r="K511" s="58" t="str">
        <f t="shared" si="34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3"/>
        <v>0</v>
      </c>
      <c r="G512" s="270"/>
      <c r="H512" s="16"/>
      <c r="I512" s="16"/>
      <c r="J512" s="58"/>
      <c r="K512" s="58" t="str">
        <f t="shared" si="34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3"/>
        <v>0</v>
      </c>
      <c r="G513" s="270"/>
      <c r="H513" s="16"/>
      <c r="I513" s="16"/>
      <c r="J513" s="58"/>
      <c r="K513" s="58" t="str">
        <f t="shared" si="34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3"/>
        <v>0</v>
      </c>
      <c r="G514" s="276"/>
      <c r="H514" s="16"/>
      <c r="I514" s="16"/>
      <c r="J514" s="58"/>
      <c r="K514" s="58" t="str">
        <f t="shared" si="34"/>
        <v/>
      </c>
    </row>
    <row r="515" spans="1:11" s="20" customFormat="1" ht="16.5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1395.38</v>
      </c>
      <c r="H515" s="70"/>
      <c r="I515" s="69"/>
      <c r="J515" s="58" t="s">
        <v>914</v>
      </c>
      <c r="K515" s="58" t="str">
        <f t="shared" si="34"/>
        <v>X</v>
      </c>
    </row>
    <row r="516" spans="1:11" s="20" customFormat="1" ht="16.5" customHeight="1" x14ac:dyDescent="0.2">
      <c r="A516" s="282" t="s">
        <v>704</v>
      </c>
      <c r="B516" s="256" t="s">
        <v>705</v>
      </c>
      <c r="C516" s="231" t="s">
        <v>937</v>
      </c>
      <c r="D516" s="60">
        <f>51.2+6.4</f>
        <v>57.6</v>
      </c>
      <c r="E516" s="60">
        <f>RESUMO!E516</f>
        <v>21.94</v>
      </c>
      <c r="F516" s="232">
        <f t="shared" ref="F516:F530" si="35">IF($D516=0,0,ROUND($D516*$E516,2))</f>
        <v>1263.74</v>
      </c>
      <c r="G516" s="272"/>
      <c r="H516" s="70"/>
      <c r="I516" s="69"/>
      <c r="J516" s="58"/>
      <c r="K516" s="58" t="str">
        <f t="shared" si="34"/>
        <v>X</v>
      </c>
    </row>
    <row r="517" spans="1:11" s="20" customFormat="1" ht="16.5" customHeight="1" thickBot="1" x14ac:dyDescent="0.25">
      <c r="A517" s="282" t="s">
        <v>706</v>
      </c>
      <c r="B517" s="283" t="s">
        <v>707</v>
      </c>
      <c r="C517" s="231" t="s">
        <v>937</v>
      </c>
      <c r="D517" s="60">
        <v>6</v>
      </c>
      <c r="E517" s="60">
        <f>RESUMO!E517</f>
        <v>21.94</v>
      </c>
      <c r="F517" s="334">
        <f t="shared" si="35"/>
        <v>131.63999999999999</v>
      </c>
      <c r="G517" s="270"/>
      <c r="H517" s="70"/>
      <c r="I517" s="69"/>
      <c r="J517" s="58"/>
      <c r="K517" s="58" t="str">
        <f t="shared" si="34"/>
        <v>X</v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5"/>
        <v>0</v>
      </c>
      <c r="G518" s="270"/>
      <c r="H518" s="70"/>
      <c r="I518" s="69"/>
      <c r="J518" s="58"/>
      <c r="K518" s="58" t="str">
        <f t="shared" si="34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5"/>
        <v>0</v>
      </c>
      <c r="G519" s="270"/>
      <c r="H519" s="70"/>
      <c r="I519" s="69"/>
      <c r="J519" s="58"/>
      <c r="K519" s="58" t="str">
        <f t="shared" si="34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5"/>
        <v>0</v>
      </c>
      <c r="G520" s="270"/>
      <c r="H520" s="70"/>
      <c r="I520" s="69"/>
      <c r="J520" s="58"/>
      <c r="K520" s="58" t="str">
        <f t="shared" si="34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5"/>
        <v>0</v>
      </c>
      <c r="G521" s="270"/>
      <c r="H521" s="70"/>
      <c r="I521" s="69"/>
      <c r="J521" s="58"/>
      <c r="K521" s="58" t="str">
        <f t="shared" si="34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5"/>
        <v>0</v>
      </c>
      <c r="G522" s="270"/>
      <c r="H522" s="70"/>
      <c r="I522" s="69"/>
      <c r="J522" s="58"/>
      <c r="K522" s="58" t="str">
        <f t="shared" si="34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5"/>
        <v>0</v>
      </c>
      <c r="G523" s="270"/>
      <c r="H523" s="70"/>
      <c r="I523" s="69"/>
      <c r="J523" s="58"/>
      <c r="K523" s="58" t="str">
        <f t="shared" si="34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5"/>
        <v>0</v>
      </c>
      <c r="G524" s="270"/>
      <c r="H524" s="70"/>
      <c r="I524" s="69"/>
      <c r="J524" s="58"/>
      <c r="K524" s="58" t="str">
        <f t="shared" si="34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5"/>
        <v>0</v>
      </c>
      <c r="G525" s="270"/>
      <c r="H525" s="70"/>
      <c r="I525" s="69"/>
      <c r="J525" s="58"/>
      <c r="K525" s="58" t="str">
        <f t="shared" si="34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5"/>
        <v>0</v>
      </c>
      <c r="G526" s="270"/>
      <c r="H526" s="70"/>
      <c r="I526" s="69"/>
      <c r="J526" s="58"/>
      <c r="K526" s="58" t="str">
        <f t="shared" si="34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5"/>
        <v>0</v>
      </c>
      <c r="G527" s="270"/>
      <c r="H527" s="70"/>
      <c r="I527" s="69"/>
      <c r="J527" s="58"/>
      <c r="K527" s="58" t="str">
        <f t="shared" si="34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5"/>
        <v>0</v>
      </c>
      <c r="G528" s="270"/>
      <c r="H528" s="70"/>
      <c r="I528" s="69"/>
      <c r="J528" s="58"/>
      <c r="K528" s="58" t="str">
        <f t="shared" si="34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5"/>
        <v>0</v>
      </c>
      <c r="G529" s="270"/>
      <c r="H529" s="70"/>
      <c r="I529" s="69"/>
      <c r="J529" s="58"/>
      <c r="K529" s="58" t="str">
        <f t="shared" si="34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5"/>
        <v>0</v>
      </c>
      <c r="G530" s="276"/>
      <c r="H530" s="70"/>
      <c r="I530" s="69"/>
      <c r="J530" s="58"/>
      <c r="K530" s="58" t="str">
        <f t="shared" si="34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4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6">IF($D532=0,0,ROUND($D532*$E532,2))</f>
        <v>0</v>
      </c>
      <c r="G532" s="270"/>
      <c r="H532" s="16"/>
      <c r="I532" s="16"/>
      <c r="J532" s="58"/>
      <c r="K532" s="58" t="str">
        <f t="shared" si="34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6"/>
        <v>0</v>
      </c>
      <c r="G533" s="270"/>
      <c r="H533" s="16"/>
      <c r="I533" s="16"/>
      <c r="J533" s="58"/>
      <c r="K533" s="58" t="str">
        <f t="shared" si="34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6"/>
        <v>0</v>
      </c>
      <c r="G534" s="270"/>
      <c r="H534" s="16"/>
      <c r="I534" s="16"/>
      <c r="J534" s="58"/>
      <c r="K534" s="58" t="str">
        <f t="shared" si="34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6"/>
        <v>0</v>
      </c>
      <c r="G535" s="270"/>
      <c r="H535" s="16"/>
      <c r="I535" s="16"/>
      <c r="J535" s="58"/>
      <c r="K535" s="58" t="str">
        <f t="shared" si="34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6"/>
        <v>0</v>
      </c>
      <c r="G536" s="270"/>
      <c r="H536" s="16"/>
      <c r="I536" s="16"/>
      <c r="J536" s="58"/>
      <c r="K536" s="58" t="str">
        <f t="shared" si="34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6"/>
        <v>0</v>
      </c>
      <c r="G537" s="270"/>
      <c r="H537" s="16"/>
      <c r="I537" s="16"/>
      <c r="J537" s="58"/>
      <c r="K537" s="58" t="str">
        <f t="shared" si="34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6"/>
        <v>0</v>
      </c>
      <c r="G538" s="270"/>
      <c r="H538" s="16"/>
      <c r="I538" s="16"/>
      <c r="J538" s="58"/>
      <c r="K538" s="58" t="str">
        <f t="shared" si="34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6"/>
        <v>0</v>
      </c>
      <c r="G539" s="270"/>
      <c r="H539" s="16"/>
      <c r="I539" s="16"/>
      <c r="J539" s="58"/>
      <c r="K539" s="58" t="str">
        <f t="shared" si="34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6"/>
        <v>0</v>
      </c>
      <c r="G540" s="270"/>
      <c r="H540" s="16"/>
      <c r="I540" s="16"/>
      <c r="J540" s="58"/>
      <c r="K540" s="58" t="str">
        <f t="shared" si="34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6"/>
        <v>0</v>
      </c>
      <c r="G541" s="270"/>
      <c r="H541" s="16"/>
      <c r="I541" s="16"/>
      <c r="J541" s="58"/>
      <c r="K541" s="58" t="str">
        <f t="shared" si="34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6"/>
        <v>0</v>
      </c>
      <c r="G542" s="270"/>
      <c r="H542" s="16"/>
      <c r="I542" s="16"/>
      <c r="J542" s="58"/>
      <c r="K542" s="58" t="str">
        <f t="shared" si="34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6"/>
        <v>0</v>
      </c>
      <c r="G543" s="270"/>
      <c r="H543" s="16"/>
      <c r="I543" s="16"/>
      <c r="J543" s="58"/>
      <c r="K543" s="58" t="str">
        <f t="shared" si="34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6"/>
        <v>0</v>
      </c>
      <c r="G544" s="270"/>
      <c r="H544" s="16"/>
      <c r="I544" s="16"/>
      <c r="J544" s="58"/>
      <c r="K544" s="58" t="str">
        <f t="shared" si="34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6"/>
        <v>0</v>
      </c>
      <c r="G545" s="270"/>
      <c r="H545" s="16"/>
      <c r="I545" s="16"/>
      <c r="J545" s="58"/>
      <c r="K545" s="58" t="str">
        <f t="shared" si="34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6"/>
        <v>0</v>
      </c>
      <c r="G546" s="270"/>
      <c r="H546" s="16"/>
      <c r="I546" s="16"/>
      <c r="J546" s="58"/>
      <c r="K546" s="58" t="str">
        <f t="shared" si="34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6"/>
        <v>0</v>
      </c>
      <c r="G547" s="270"/>
      <c r="H547" s="16"/>
      <c r="I547" s="16"/>
      <c r="J547" s="58"/>
      <c r="K547" s="58" t="str">
        <f t="shared" si="34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6"/>
        <v>0</v>
      </c>
      <c r="G548" s="270"/>
      <c r="H548" s="16"/>
      <c r="I548" s="16"/>
      <c r="J548" s="58"/>
      <c r="K548" s="58" t="str">
        <f t="shared" si="34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6"/>
        <v>0</v>
      </c>
      <c r="G549" s="270"/>
      <c r="H549" s="16"/>
      <c r="I549" s="16"/>
      <c r="J549" s="58"/>
      <c r="K549" s="58" t="str">
        <f t="shared" si="34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6"/>
        <v>0</v>
      </c>
      <c r="G550" s="270"/>
      <c r="H550" s="16"/>
      <c r="I550" s="16"/>
      <c r="J550" s="58"/>
      <c r="K550" s="58" t="str">
        <f t="shared" si="34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6"/>
        <v>0</v>
      </c>
      <c r="G551" s="270"/>
      <c r="H551" s="16"/>
      <c r="I551" s="16"/>
      <c r="J551" s="58"/>
      <c r="K551" s="58" t="str">
        <f t="shared" si="34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6"/>
        <v>0</v>
      </c>
      <c r="G552" s="270"/>
      <c r="H552" s="16"/>
      <c r="I552" s="16"/>
      <c r="J552" s="58"/>
      <c r="K552" s="58" t="str">
        <f t="shared" si="34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6"/>
        <v>0</v>
      </c>
      <c r="G553" s="270"/>
      <c r="H553" s="16"/>
      <c r="I553" s="16"/>
      <c r="J553" s="58"/>
      <c r="K553" s="58" t="str">
        <f t="shared" si="34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6"/>
        <v>0</v>
      </c>
      <c r="G554" s="270"/>
      <c r="H554" s="16"/>
      <c r="I554" s="16"/>
      <c r="J554" s="58"/>
      <c r="K554" s="58" t="str">
        <f t="shared" si="34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6"/>
        <v>0</v>
      </c>
      <c r="G555" s="270"/>
      <c r="H555" s="16"/>
      <c r="I555" s="16"/>
      <c r="J555" s="58"/>
      <c r="K555" s="58" t="str">
        <f t="shared" si="34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6"/>
        <v>0</v>
      </c>
      <c r="G556" s="270"/>
      <c r="H556" s="16"/>
      <c r="I556" s="16"/>
      <c r="J556" s="58"/>
      <c r="K556" s="58" t="str">
        <f t="shared" si="34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6"/>
        <v>0</v>
      </c>
      <c r="G557" s="270"/>
      <c r="H557" s="16"/>
      <c r="I557" s="16"/>
      <c r="J557" s="58"/>
      <c r="K557" s="58" t="str">
        <f t="shared" si="34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6"/>
        <v>0</v>
      </c>
      <c r="G558" s="270"/>
      <c r="H558" s="16"/>
      <c r="I558" s="16"/>
      <c r="J558" s="58"/>
      <c r="K558" s="58" t="str">
        <f t="shared" si="34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6"/>
        <v>0</v>
      </c>
      <c r="G559" s="270"/>
      <c r="H559" s="16"/>
      <c r="I559" s="16"/>
      <c r="J559" s="58"/>
      <c r="K559" s="58" t="str">
        <f t="shared" si="34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6"/>
        <v>0</v>
      </c>
      <c r="G560" s="270"/>
      <c r="H560" s="16"/>
      <c r="I560" s="16"/>
      <c r="J560" s="58"/>
      <c r="K560" s="58" t="str">
        <f t="shared" si="34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6"/>
        <v>0</v>
      </c>
      <c r="G561" s="276"/>
      <c r="H561" s="16"/>
      <c r="I561" s="16"/>
      <c r="J561" s="58"/>
      <c r="K561" s="58" t="str">
        <f t="shared" si="34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4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4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7">IF($D564=0,0,ROUND($D564*$E564,2))</f>
        <v>0</v>
      </c>
      <c r="G564" s="265"/>
      <c r="H564" s="36"/>
      <c r="I564" s="36"/>
      <c r="J564" s="58"/>
      <c r="K564" s="58" t="str">
        <f t="shared" si="34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7"/>
        <v>0</v>
      </c>
      <c r="G565" s="265"/>
      <c r="H565" s="36"/>
      <c r="I565" s="36"/>
      <c r="J565" s="58"/>
      <c r="K565" s="58" t="str">
        <f t="shared" si="34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7"/>
        <v>0</v>
      </c>
      <c r="G566" s="265"/>
      <c r="H566" s="36"/>
      <c r="I566" s="36"/>
      <c r="J566" s="58"/>
      <c r="K566" s="58" t="str">
        <f t="shared" si="34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7"/>
        <v>0</v>
      </c>
      <c r="G567" s="265"/>
      <c r="H567" s="36"/>
      <c r="I567" s="36"/>
      <c r="J567" s="58"/>
      <c r="K567" s="58" t="str">
        <f t="shared" si="34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7"/>
        <v>0</v>
      </c>
      <c r="G568" s="265"/>
      <c r="H568" s="36"/>
      <c r="I568" s="36"/>
      <c r="J568" s="58"/>
      <c r="K568" s="58" t="str">
        <f t="shared" si="34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7"/>
        <v>0</v>
      </c>
      <c r="G569" s="265"/>
      <c r="H569" s="36"/>
      <c r="I569" s="36"/>
      <c r="J569" s="58"/>
      <c r="K569" s="58" t="str">
        <f t="shared" si="34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7"/>
        <v>0</v>
      </c>
      <c r="G570" s="265"/>
      <c r="H570" s="36"/>
      <c r="I570" s="36"/>
      <c r="J570" s="58"/>
      <c r="K570" s="58" t="str">
        <f t="shared" si="34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7"/>
        <v>0</v>
      </c>
      <c r="G571" s="265"/>
      <c r="H571" s="36"/>
      <c r="I571" s="36"/>
      <c r="J571" s="58"/>
      <c r="K571" s="58" t="str">
        <f t="shared" si="34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7"/>
        <v>0</v>
      </c>
      <c r="G572" s="265"/>
      <c r="H572" s="36"/>
      <c r="I572" s="36"/>
      <c r="J572" s="58"/>
      <c r="K572" s="58" t="str">
        <f t="shared" si="34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7"/>
        <v>0</v>
      </c>
      <c r="G573" s="265"/>
      <c r="H573" s="36"/>
      <c r="I573" s="36"/>
      <c r="J573" s="58"/>
      <c r="K573" s="58" t="str">
        <f t="shared" ref="K573:K597" si="38">IF(G573&gt;0,"X",IF(F573&gt;0,"X",""))</f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7"/>
        <v>0</v>
      </c>
      <c r="G574" s="265"/>
      <c r="H574" s="36"/>
      <c r="I574" s="36"/>
      <c r="J574" s="58"/>
      <c r="K574" s="58" t="str">
        <f t="shared" si="38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7"/>
        <v>0</v>
      </c>
      <c r="G575" s="265"/>
      <c r="H575" s="36"/>
      <c r="I575" s="36"/>
      <c r="J575" s="58"/>
      <c r="K575" s="58" t="str">
        <f t="shared" si="38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7"/>
        <v>0</v>
      </c>
      <c r="G576" s="265"/>
      <c r="H576" s="36"/>
      <c r="I576" s="36"/>
      <c r="J576" s="58"/>
      <c r="K576" s="58" t="str">
        <f t="shared" si="38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7"/>
        <v>0</v>
      </c>
      <c r="G577" s="265"/>
      <c r="H577" s="36"/>
      <c r="I577" s="36"/>
      <c r="J577" s="58"/>
      <c r="K577" s="58" t="str">
        <f t="shared" si="38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7"/>
        <v>0</v>
      </c>
      <c r="G578" s="265"/>
      <c r="H578" s="36"/>
      <c r="I578" s="36"/>
      <c r="J578" s="58"/>
      <c r="K578" s="58" t="str">
        <f t="shared" si="38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7"/>
        <v>0</v>
      </c>
      <c r="G579" s="265"/>
      <c r="H579" s="36"/>
      <c r="I579" s="36"/>
      <c r="J579" s="58"/>
      <c r="K579" s="58" t="str">
        <f t="shared" si="38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7"/>
        <v>0</v>
      </c>
      <c r="G580" s="265"/>
      <c r="H580" s="36"/>
      <c r="I580" s="36"/>
      <c r="J580" s="58"/>
      <c r="K580" s="58" t="str">
        <f t="shared" si="38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7"/>
        <v>0</v>
      </c>
      <c r="G581" s="265"/>
      <c r="H581" s="36"/>
      <c r="I581" s="36"/>
      <c r="J581" s="58"/>
      <c r="K581" s="58" t="str">
        <f t="shared" si="38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7"/>
        <v>0</v>
      </c>
      <c r="G582" s="265"/>
      <c r="H582" s="36"/>
      <c r="I582" s="36"/>
      <c r="J582" s="58"/>
      <c r="K582" s="58" t="str">
        <f t="shared" si="38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7"/>
        <v>0</v>
      </c>
      <c r="G583" s="265"/>
      <c r="H583" s="36"/>
      <c r="I583" s="36"/>
      <c r="J583" s="58"/>
      <c r="K583" s="58" t="str">
        <f t="shared" si="38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7"/>
        <v>0</v>
      </c>
      <c r="G584" s="265"/>
      <c r="H584" s="36"/>
      <c r="I584" s="36"/>
      <c r="J584" s="58"/>
      <c r="K584" s="58" t="str">
        <f t="shared" si="38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7"/>
        <v>0</v>
      </c>
      <c r="G585" s="265"/>
      <c r="H585" s="36"/>
      <c r="I585" s="36"/>
      <c r="J585" s="58"/>
      <c r="K585" s="58" t="str">
        <f t="shared" si="38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7"/>
        <v>0</v>
      </c>
      <c r="G586" s="265"/>
      <c r="H586" s="36"/>
      <c r="I586" s="36"/>
      <c r="J586" s="58"/>
      <c r="K586" s="58" t="str">
        <f t="shared" si="38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7"/>
        <v>0</v>
      </c>
      <c r="G587" s="265"/>
      <c r="H587" s="36"/>
      <c r="I587" s="36"/>
      <c r="J587" s="58"/>
      <c r="K587" s="58" t="str">
        <f t="shared" si="38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7"/>
        <v>0</v>
      </c>
      <c r="G588" s="265"/>
      <c r="H588" s="36"/>
      <c r="I588" s="36"/>
      <c r="J588" s="58"/>
      <c r="K588" s="58" t="str">
        <f t="shared" si="38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7"/>
        <v>0</v>
      </c>
      <c r="G589" s="265"/>
      <c r="H589" s="36"/>
      <c r="I589" s="36"/>
      <c r="J589" s="58"/>
      <c r="K589" s="58" t="str">
        <f t="shared" si="38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7"/>
        <v>0</v>
      </c>
      <c r="G590" s="265"/>
      <c r="H590" s="36"/>
      <c r="I590" s="36"/>
      <c r="J590" s="58"/>
      <c r="K590" s="58" t="str">
        <f t="shared" si="38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7"/>
        <v>0</v>
      </c>
      <c r="G591" s="265"/>
      <c r="H591" s="36"/>
      <c r="I591" s="36"/>
      <c r="J591" s="58"/>
      <c r="K591" s="58" t="str">
        <f t="shared" si="38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7"/>
        <v>0</v>
      </c>
      <c r="G592" s="265"/>
      <c r="H592" s="36"/>
      <c r="I592" s="36"/>
      <c r="J592" s="58"/>
      <c r="K592" s="58" t="str">
        <f t="shared" si="38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7"/>
        <v>0</v>
      </c>
      <c r="G593" s="265"/>
      <c r="H593" s="36"/>
      <c r="I593" s="36"/>
      <c r="J593" s="58"/>
      <c r="K593" s="58" t="str">
        <f t="shared" si="38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7"/>
        <v>0</v>
      </c>
      <c r="G594" s="265"/>
      <c r="H594" s="36"/>
      <c r="I594" s="36"/>
      <c r="J594" s="58"/>
      <c r="K594" s="58" t="str">
        <f t="shared" si="38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7"/>
        <v>0</v>
      </c>
      <c r="G595" s="302"/>
      <c r="H595" s="36"/>
      <c r="I595" s="36"/>
      <c r="J595" s="58"/>
      <c r="K595" s="58" t="str">
        <f t="shared" si="38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8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202795.96999999997</v>
      </c>
      <c r="H597" s="35"/>
      <c r="I597" s="71">
        <f>SUM(I8:I562)</f>
        <v>202795.96999999997</v>
      </c>
      <c r="J597" s="50" t="s">
        <v>911</v>
      </c>
      <c r="K597" s="50" t="str">
        <f t="shared" si="38"/>
        <v>X</v>
      </c>
    </row>
    <row r="599" spans="1:11" x14ac:dyDescent="0.2">
      <c r="F599" s="72">
        <f>SUM(F10:F595)</f>
        <v>202795.97000000003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25" right="0.25" top="0.75" bottom="0.75" header="0.3" footer="0.3"/>
  <pageSetup paperSize="9" scale="76" fitToHeight="0" orientation="portrait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 filterMode="1">
    <pageSetUpPr fitToPage="1"/>
  </sheetPr>
  <dimension ref="A1:M600"/>
  <sheetViews>
    <sheetView showGridLines="0" zoomScale="75" zoomScaleNormal="75" workbookViewId="0">
      <selection activeCell="B4" sqref="B4:G4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1208</v>
      </c>
      <c r="H2" s="320"/>
      <c r="I2" s="20"/>
      <c r="J2" s="21"/>
      <c r="K2" s="356"/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38.25" customHeight="1" thickBot="1" x14ac:dyDescent="0.25">
      <c r="A4" s="27" t="s">
        <v>51</v>
      </c>
      <c r="B4" s="364" t="s">
        <v>1205</v>
      </c>
      <c r="C4" s="365"/>
      <c r="D4" s="365"/>
      <c r="E4" s="365"/>
      <c r="F4" s="365"/>
      <c r="G4" s="366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 t="shared" ref="K8:K39" si="0"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 t="shared" si="0"/>
        <v/>
      </c>
    </row>
    <row r="10" spans="1:11" s="20" customFormat="1" ht="16.5" hidden="1" customHeight="1" thickBot="1" x14ac:dyDescent="0.25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 t="shared" si="0"/>
        <v/>
      </c>
    </row>
    <row r="11" spans="1:11" ht="16.5" hidden="1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 t="str">
        <f t="shared" si="0"/>
        <v/>
      </c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si="0"/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hidden="1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0</v>
      </c>
      <c r="H27" s="35"/>
      <c r="I27" s="54">
        <f>G27</f>
        <v>0</v>
      </c>
      <c r="J27" s="50" t="s">
        <v>911</v>
      </c>
      <c r="K27" s="50" t="str">
        <f t="shared" si="0"/>
        <v/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hidden="1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0</v>
      </c>
      <c r="H32" s="35"/>
      <c r="I32" s="36"/>
      <c r="J32" s="50" t="s">
        <v>914</v>
      </c>
      <c r="K32" s="50" t="str">
        <f t="shared" si="0"/>
        <v/>
      </c>
    </row>
    <row r="33" spans="1:13" ht="16.5" hidden="1" customHeight="1" thickBot="1" x14ac:dyDescent="0.25">
      <c r="A33" s="277" t="s">
        <v>965</v>
      </c>
      <c r="B33" s="283" t="s">
        <v>966</v>
      </c>
      <c r="C33" s="59" t="s">
        <v>947</v>
      </c>
      <c r="D33" s="60"/>
      <c r="E33" s="60">
        <f>RESUMO!E33</f>
        <v>6.5</v>
      </c>
      <c r="F33" s="212">
        <f t="shared" ref="F33:F70" si="1">IF($D33=0,0,ROUND($D33*$E33,2))</f>
        <v>0</v>
      </c>
      <c r="G33" s="264"/>
      <c r="H33" s="35"/>
      <c r="I33" s="36"/>
      <c r="J33" s="50"/>
      <c r="K33" s="50" t="str">
        <f t="shared" si="0"/>
        <v/>
      </c>
      <c r="M33" s="338">
        <f>M269*0.2</f>
        <v>0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si="0"/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0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0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0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0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0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ref="K40:K71" si="2">IF(G40&gt;0,"X",IF(F40&gt;0,"X",""))</f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2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2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2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si="2"/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ref="K72:K106" si="4">IF(G72&gt;0,"X",IF(F72&gt;0,"X",""))</f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4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4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4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si="4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4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4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8" t="str">
        <f t="shared" si="4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8" t="str">
        <f t="shared" si="4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8" t="str">
        <f t="shared" si="4"/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27808.27</v>
      </c>
      <c r="H82" s="35"/>
      <c r="I82" s="54">
        <f>G82</f>
        <v>27808.27</v>
      </c>
      <c r="J82" s="50" t="s">
        <v>911</v>
      </c>
      <c r="K82" s="50" t="str">
        <f t="shared" si="4"/>
        <v>X</v>
      </c>
      <c r="M82" s="338"/>
    </row>
    <row r="83" spans="1:13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5716.77</v>
      </c>
      <c r="H83" s="35"/>
      <c r="I83" s="36"/>
      <c r="J83" s="50" t="s">
        <v>914</v>
      </c>
      <c r="K83" s="50" t="str">
        <f t="shared" si="4"/>
        <v>X</v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customHeight="1" x14ac:dyDescent="0.2">
      <c r="A90" s="277" t="s">
        <v>1078</v>
      </c>
      <c r="B90" s="246" t="s">
        <v>1079</v>
      </c>
      <c r="C90" s="59" t="s">
        <v>947</v>
      </c>
      <c r="D90" s="60">
        <v>262</v>
      </c>
      <c r="E90" s="60">
        <f>RESUMO!E90</f>
        <v>7.5</v>
      </c>
      <c r="F90" s="61">
        <f t="shared" si="5"/>
        <v>1965</v>
      </c>
      <c r="G90" s="263"/>
      <c r="H90" s="35"/>
      <c r="I90" s="36"/>
      <c r="J90" s="50"/>
      <c r="K90" s="50" t="str">
        <f t="shared" si="4"/>
        <v>X</v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customHeight="1" x14ac:dyDescent="0.2">
      <c r="A95" s="277" t="s">
        <v>1086</v>
      </c>
      <c r="B95" s="246" t="s">
        <v>1087</v>
      </c>
      <c r="C95" s="59" t="s">
        <v>947</v>
      </c>
      <c r="D95" s="60">
        <v>167.63</v>
      </c>
      <c r="E95" s="60">
        <f>RESUMO!E95</f>
        <v>13</v>
      </c>
      <c r="F95" s="61">
        <f t="shared" si="5"/>
        <v>2179.19</v>
      </c>
      <c r="G95" s="263"/>
      <c r="H95" s="35"/>
      <c r="I95" s="36"/>
      <c r="J95" s="50"/>
      <c r="K95" s="50" t="str">
        <f t="shared" si="4"/>
        <v>X</v>
      </c>
      <c r="M95" s="338"/>
    </row>
    <row r="96" spans="1:13" ht="16.5" customHeight="1" x14ac:dyDescent="0.2">
      <c r="A96" s="277" t="s">
        <v>1088</v>
      </c>
      <c r="B96" s="246" t="s">
        <v>1089</v>
      </c>
      <c r="C96" s="59" t="s">
        <v>947</v>
      </c>
      <c r="D96" s="60">
        <v>71.84</v>
      </c>
      <c r="E96" s="60">
        <f>RESUMO!E96</f>
        <v>21.89</v>
      </c>
      <c r="F96" s="61">
        <f t="shared" si="5"/>
        <v>1572.58</v>
      </c>
      <c r="G96" s="263"/>
      <c r="H96" s="35"/>
      <c r="I96" s="36"/>
      <c r="J96" s="50"/>
      <c r="K96" s="50" t="str">
        <f t="shared" si="4"/>
        <v>X</v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0" t="str">
        <f t="shared" si="4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0" t="str">
        <f t="shared" si="4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0" t="str">
        <f t="shared" si="4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0" t="str">
        <f t="shared" si="4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14123.5</v>
      </c>
      <c r="H101" s="35"/>
      <c r="I101" s="36"/>
      <c r="J101" s="50" t="s">
        <v>914</v>
      </c>
      <c r="K101" s="50" t="str">
        <f t="shared" si="4"/>
        <v>X</v>
      </c>
      <c r="M101" s="338"/>
    </row>
    <row r="102" spans="1:13" ht="16.5" customHeight="1" x14ac:dyDescent="0.2">
      <c r="A102" s="277" t="s">
        <v>1099</v>
      </c>
      <c r="B102" s="283" t="s">
        <v>552</v>
      </c>
      <c r="C102" s="59" t="s">
        <v>889</v>
      </c>
      <c r="D102" s="60">
        <f>110+95+30</f>
        <v>235</v>
      </c>
      <c r="E102" s="60">
        <f>RESUMO!E102</f>
        <v>60.1</v>
      </c>
      <c r="F102" s="212">
        <f t="shared" ref="F102:F133" si="6">IF($D102=0,0,ROUND($D102*$E102,2))</f>
        <v>14123.5</v>
      </c>
      <c r="G102" s="264"/>
      <c r="H102" s="35"/>
      <c r="I102" s="36"/>
      <c r="J102" s="50"/>
      <c r="K102" s="50" t="str">
        <f t="shared" si="4"/>
        <v>X</v>
      </c>
      <c r="M102" s="338"/>
    </row>
    <row r="103" spans="1:13" ht="16.5" hidden="1" customHeight="1" x14ac:dyDescent="0.2">
      <c r="A103" s="289" t="s">
        <v>1100</v>
      </c>
      <c r="B103" s="246" t="s">
        <v>270</v>
      </c>
      <c r="C103" s="59" t="s">
        <v>889</v>
      </c>
      <c r="D103" s="60"/>
      <c r="E103" s="60">
        <f>RESUMO!E103</f>
        <v>110.3</v>
      </c>
      <c r="F103" s="61">
        <f t="shared" si="6"/>
        <v>0</v>
      </c>
      <c r="G103" s="263"/>
      <c r="H103" s="35"/>
      <c r="I103" s="36"/>
      <c r="J103" s="50"/>
      <c r="K103" s="50" t="str">
        <f t="shared" si="4"/>
        <v/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/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0" t="str">
        <f t="shared" si="4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0" t="str">
        <f t="shared" si="4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0" t="str">
        <f t="shared" si="4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ref="K107:K135" si="7">IF(G107&gt;0,"X",IF(F107&gt;0,"X",""))</f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si="7"/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si="7"/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ref="K136:K167" si="9">IF(G136&gt;0,"X",IF(F136&gt;0,"X",""))</f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9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9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9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si="9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si="9"/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ref="K168:K179" si="11">IF(G168&gt;0,"X",IF(F168&gt;0,"X",""))</f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11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11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11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si="11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7968</v>
      </c>
      <c r="H186" s="35"/>
      <c r="I186" s="36"/>
      <c r="J186" s="50" t="s">
        <v>914</v>
      </c>
      <c r="K186" s="50" t="str">
        <f>IF(G186&gt;0,"X",IF(F186&gt;0,"X",""))</f>
        <v>X</v>
      </c>
      <c r="M186" s="338"/>
    </row>
    <row r="187" spans="1:13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2">IF($D187=0,0,ROUND($D187*$E187,2))</f>
        <v>0</v>
      </c>
      <c r="G187" s="266"/>
      <c r="H187" s="36"/>
      <c r="I187" s="36"/>
      <c r="J187" s="58"/>
      <c r="K187" s="58" t="str">
        <f t="shared" ref="K187:K251" si="13">IF(G187&gt;0,"X",IF(F187&gt;0,"X",""))</f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2"/>
        <v>0</v>
      </c>
      <c r="G188" s="265"/>
      <c r="H188" s="36"/>
      <c r="I188" s="36"/>
      <c r="J188" s="58"/>
      <c r="K188" s="58" t="str">
        <f t="shared" si="13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2"/>
        <v>0</v>
      </c>
      <c r="G189" s="265"/>
      <c r="H189" s="36"/>
      <c r="I189" s="36"/>
      <c r="J189" s="58"/>
      <c r="K189" s="58" t="str">
        <f t="shared" si="13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2"/>
        <v>0</v>
      </c>
      <c r="G190" s="265"/>
      <c r="H190" s="36"/>
      <c r="I190" s="36"/>
      <c r="J190" s="58"/>
      <c r="K190" s="58" t="str">
        <f t="shared" si="13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2"/>
        <v>0</v>
      </c>
      <c r="G191" s="265"/>
      <c r="H191" s="36"/>
      <c r="I191" s="36"/>
      <c r="J191" s="58"/>
      <c r="K191" s="58" t="str">
        <f t="shared" si="13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2"/>
        <v>0</v>
      </c>
      <c r="G192" s="265"/>
      <c r="H192" s="36"/>
      <c r="I192" s="36"/>
      <c r="J192" s="58"/>
      <c r="K192" s="58" t="str">
        <f t="shared" si="13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2"/>
        <v>0</v>
      </c>
      <c r="G193" s="265"/>
      <c r="H193" s="36"/>
      <c r="I193" s="36"/>
      <c r="J193" s="58"/>
      <c r="K193" s="58" t="str">
        <f t="shared" si="13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2"/>
        <v>0</v>
      </c>
      <c r="G194" s="265"/>
      <c r="H194" s="36"/>
      <c r="I194" s="36"/>
      <c r="J194" s="58"/>
      <c r="K194" s="58" t="str">
        <f t="shared" si="13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2"/>
        <v>0</v>
      </c>
      <c r="G195" s="265"/>
      <c r="H195" s="36"/>
      <c r="I195" s="36"/>
      <c r="J195" s="58"/>
      <c r="K195" s="58" t="str">
        <f t="shared" si="13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2"/>
        <v>0</v>
      </c>
      <c r="G196" s="265"/>
      <c r="H196" s="36"/>
      <c r="I196" s="36"/>
      <c r="J196" s="58"/>
      <c r="K196" s="58" t="str">
        <f t="shared" si="13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2"/>
        <v>0</v>
      </c>
      <c r="G197" s="265"/>
      <c r="H197" s="36"/>
      <c r="I197" s="36"/>
      <c r="J197" s="58"/>
      <c r="K197" s="58" t="str">
        <f t="shared" si="13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2"/>
        <v>0</v>
      </c>
      <c r="G198" s="265"/>
      <c r="H198" s="36"/>
      <c r="I198" s="36"/>
      <c r="J198" s="58"/>
      <c r="K198" s="58" t="str">
        <f t="shared" si="13"/>
        <v/>
      </c>
    </row>
    <row r="199" spans="1:13" ht="16.5" customHeight="1" x14ac:dyDescent="0.2">
      <c r="A199" s="277" t="s">
        <v>114</v>
      </c>
      <c r="B199" s="246" t="s">
        <v>1192</v>
      </c>
      <c r="C199" s="59" t="s">
        <v>917</v>
      </c>
      <c r="D199" s="60">
        <v>7</v>
      </c>
      <c r="E199" s="60">
        <f>RESUMO!E199</f>
        <v>914</v>
      </c>
      <c r="F199" s="61">
        <f t="shared" si="12"/>
        <v>6398</v>
      </c>
      <c r="G199" s="263"/>
      <c r="H199" s="35"/>
      <c r="I199" s="36"/>
      <c r="J199" s="50"/>
      <c r="K199" s="50" t="str">
        <f t="shared" si="13"/>
        <v>X</v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2"/>
        <v>0</v>
      </c>
      <c r="G200" s="263"/>
      <c r="H200" s="35"/>
      <c r="I200" s="36"/>
      <c r="J200" s="50"/>
      <c r="K200" s="50" t="str">
        <f t="shared" si="13"/>
        <v/>
      </c>
      <c r="M200" s="338"/>
    </row>
    <row r="201" spans="1:13" ht="16.5" hidden="1" customHeight="1" x14ac:dyDescent="0.2">
      <c r="A201" s="289"/>
      <c r="B201" s="246" t="s">
        <v>1194</v>
      </c>
      <c r="C201" s="59" t="s">
        <v>917</v>
      </c>
      <c r="D201" s="60">
        <v>1</v>
      </c>
      <c r="E201" s="60">
        <f>RESUMO!E201</f>
        <v>0</v>
      </c>
      <c r="F201" s="61">
        <f t="shared" si="12"/>
        <v>0</v>
      </c>
      <c r="G201" s="263"/>
      <c r="H201" s="35"/>
      <c r="I201" s="36"/>
      <c r="J201" s="50"/>
      <c r="K201" s="50" t="str">
        <f t="shared" si="13"/>
        <v/>
      </c>
      <c r="M201" s="338"/>
    </row>
    <row r="202" spans="1:13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2"/>
        <v>0</v>
      </c>
      <c r="G202" s="265"/>
      <c r="H202" s="36"/>
      <c r="I202" s="36"/>
      <c r="J202" s="58"/>
      <c r="K202" s="58" t="str">
        <f t="shared" si="13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2"/>
        <v>0</v>
      </c>
      <c r="G203" s="265"/>
      <c r="H203" s="36"/>
      <c r="I203" s="36"/>
      <c r="J203" s="58"/>
      <c r="K203" s="58" t="str">
        <f t="shared" si="13"/>
        <v/>
      </c>
    </row>
    <row r="204" spans="1:13" s="20" customFormat="1" ht="16.5" customHeight="1" thickBot="1" x14ac:dyDescent="0.25">
      <c r="A204" s="279" t="s">
        <v>119</v>
      </c>
      <c r="B204" s="250" t="s">
        <v>120</v>
      </c>
      <c r="C204" s="55" t="s">
        <v>917</v>
      </c>
      <c r="D204" s="60">
        <v>1</v>
      </c>
      <c r="E204" s="60">
        <f>RESUMO!E204</f>
        <v>1570</v>
      </c>
      <c r="F204" s="57">
        <f t="shared" si="12"/>
        <v>1570</v>
      </c>
      <c r="G204" s="265"/>
      <c r="H204" s="36"/>
      <c r="I204" s="36"/>
      <c r="J204" s="58"/>
      <c r="K204" s="58" t="str">
        <f t="shared" si="13"/>
        <v>X</v>
      </c>
    </row>
    <row r="205" spans="1:13" s="20" customFormat="1" ht="16.5" hidden="1" customHeight="1" thickBot="1" x14ac:dyDescent="0.25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2"/>
        <v>0</v>
      </c>
      <c r="G205" s="265"/>
      <c r="H205" s="36"/>
      <c r="I205" s="36"/>
      <c r="J205" s="58"/>
      <c r="K205" s="58" t="str">
        <f t="shared" si="13"/>
        <v/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2"/>
        <v>0</v>
      </c>
      <c r="G206" s="265"/>
      <c r="H206" s="36"/>
      <c r="I206" s="36"/>
      <c r="J206" s="58"/>
      <c r="K206" s="58" t="str">
        <f t="shared" si="13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2"/>
        <v>0</v>
      </c>
      <c r="G207" s="265"/>
      <c r="H207" s="36"/>
      <c r="I207" s="36"/>
      <c r="J207" s="58"/>
      <c r="K207" s="58" t="str">
        <f t="shared" si="13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2"/>
        <v>0</v>
      </c>
      <c r="G208" s="265"/>
      <c r="H208" s="36"/>
      <c r="I208" s="36"/>
      <c r="J208" s="58"/>
      <c r="K208" s="58" t="str">
        <f t="shared" si="13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2"/>
        <v>0</v>
      </c>
      <c r="G209" s="265"/>
      <c r="H209" s="36"/>
      <c r="I209" s="36"/>
      <c r="J209" s="58"/>
      <c r="K209" s="58" t="str">
        <f t="shared" si="13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2"/>
        <v>0</v>
      </c>
      <c r="G210" s="265"/>
      <c r="H210" s="36"/>
      <c r="I210" s="36"/>
      <c r="J210" s="58"/>
      <c r="K210" s="58" t="str">
        <f t="shared" si="13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2"/>
        <v>0</v>
      </c>
      <c r="G211" s="265"/>
      <c r="H211" s="36"/>
      <c r="I211" s="36"/>
      <c r="J211" s="58"/>
      <c r="K211" s="58" t="str">
        <f t="shared" si="13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2"/>
        <v>0</v>
      </c>
      <c r="G212" s="265"/>
      <c r="H212" s="36"/>
      <c r="I212" s="36"/>
      <c r="J212" s="58"/>
      <c r="K212" s="58" t="str">
        <f t="shared" si="13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2"/>
        <v>0</v>
      </c>
      <c r="G213" s="265"/>
      <c r="H213" s="36"/>
      <c r="I213" s="36"/>
      <c r="J213" s="58"/>
      <c r="K213" s="58" t="str">
        <f t="shared" si="13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2"/>
        <v>0</v>
      </c>
      <c r="G214" s="265"/>
      <c r="H214" s="36"/>
      <c r="I214" s="36"/>
      <c r="J214" s="58"/>
      <c r="K214" s="58" t="str">
        <f t="shared" si="13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2"/>
        <v>0</v>
      </c>
      <c r="G215" s="265"/>
      <c r="H215" s="36"/>
      <c r="I215" s="36"/>
      <c r="J215" s="58"/>
      <c r="K215" s="58" t="str">
        <f t="shared" si="13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2"/>
        <v>0</v>
      </c>
      <c r="G216" s="265"/>
      <c r="H216" s="36"/>
      <c r="I216" s="36"/>
      <c r="J216" s="58"/>
      <c r="K216" s="58" t="str">
        <f t="shared" si="13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2"/>
        <v>0</v>
      </c>
      <c r="G217" s="265"/>
      <c r="H217" s="36"/>
      <c r="I217" s="36"/>
      <c r="J217" s="58"/>
      <c r="K217" s="58" t="str">
        <f t="shared" si="13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2"/>
        <v>0</v>
      </c>
      <c r="G218" s="265"/>
      <c r="H218" s="36"/>
      <c r="I218" s="36"/>
      <c r="J218" s="58"/>
      <c r="K218" s="58" t="str">
        <f t="shared" si="13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2"/>
        <v>0</v>
      </c>
      <c r="G219" s="265"/>
      <c r="H219" s="36"/>
      <c r="I219" s="36"/>
      <c r="J219" s="58"/>
      <c r="K219" s="58" t="str">
        <f t="shared" si="13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2"/>
        <v>0</v>
      </c>
      <c r="G220" s="265"/>
      <c r="H220" s="36"/>
      <c r="I220" s="36"/>
      <c r="J220" s="58"/>
      <c r="K220" s="58" t="str">
        <f t="shared" si="13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2"/>
        <v>0</v>
      </c>
      <c r="G221" s="265"/>
      <c r="H221" s="36"/>
      <c r="I221" s="36"/>
      <c r="J221" s="58"/>
      <c r="K221" s="58" t="str">
        <f t="shared" si="13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2"/>
        <v>0</v>
      </c>
      <c r="G222" s="265"/>
      <c r="H222" s="36"/>
      <c r="I222" s="36"/>
      <c r="J222" s="58"/>
      <c r="K222" s="58" t="str">
        <f t="shared" si="13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2"/>
        <v>0</v>
      </c>
      <c r="G223" s="265"/>
      <c r="H223" s="36"/>
      <c r="I223" s="36"/>
      <c r="J223" s="58"/>
      <c r="K223" s="58" t="str">
        <f t="shared" si="13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2"/>
        <v>0</v>
      </c>
      <c r="G224" s="265"/>
      <c r="H224" s="36"/>
      <c r="I224" s="36"/>
      <c r="J224" s="58"/>
      <c r="K224" s="58" t="str">
        <f t="shared" si="13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2"/>
        <v>0</v>
      </c>
      <c r="G225" s="265"/>
      <c r="H225" s="36"/>
      <c r="I225" s="36"/>
      <c r="J225" s="58"/>
      <c r="K225" s="58" t="str">
        <f t="shared" si="13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2"/>
        <v>0</v>
      </c>
      <c r="G226" s="265"/>
      <c r="H226" s="36"/>
      <c r="I226" s="36"/>
      <c r="J226" s="58"/>
      <c r="K226" s="58" t="str">
        <f t="shared" si="13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2"/>
        <v>0</v>
      </c>
      <c r="G227" s="265"/>
      <c r="H227" s="36"/>
      <c r="I227" s="36"/>
      <c r="J227" s="58"/>
      <c r="K227" s="58" t="str">
        <f t="shared" si="13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2"/>
        <v>0</v>
      </c>
      <c r="G228" s="302"/>
      <c r="H228" s="36"/>
      <c r="I228" s="36"/>
      <c r="J228" s="58"/>
      <c r="K228" s="58" t="str">
        <f t="shared" si="13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3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3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3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3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3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3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3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3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3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3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3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3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3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3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3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3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3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3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3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3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3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3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3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hidden="1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0</v>
      </c>
      <c r="H266" s="35"/>
      <c r="I266" s="54">
        <f>G266</f>
        <v>0</v>
      </c>
      <c r="J266" s="50" t="s">
        <v>911</v>
      </c>
      <c r="K266" s="50" t="str">
        <f t="shared" si="16"/>
        <v/>
      </c>
      <c r="M266" s="338"/>
    </row>
    <row r="267" spans="1:13" ht="16.5" hidden="1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0</v>
      </c>
      <c r="H267" s="35"/>
      <c r="I267" s="36"/>
      <c r="J267" s="50" t="s">
        <v>914</v>
      </c>
      <c r="K267" s="50" t="str">
        <f t="shared" si="16"/>
        <v/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hidden="1" customHeight="1" x14ac:dyDescent="0.2">
      <c r="A269" s="277" t="s">
        <v>250</v>
      </c>
      <c r="B269" s="246" t="s">
        <v>251</v>
      </c>
      <c r="C269" s="59" t="s">
        <v>937</v>
      </c>
      <c r="D269" s="60"/>
      <c r="E269" s="60">
        <f>RESUMO!E269</f>
        <v>3.2</v>
      </c>
      <c r="F269" s="61">
        <f t="shared" si="17"/>
        <v>0</v>
      </c>
      <c r="G269" s="263"/>
      <c r="H269" s="35"/>
      <c r="I269" s="36"/>
      <c r="J269" s="50"/>
      <c r="K269" s="50" t="str">
        <f t="shared" si="16"/>
        <v/>
      </c>
      <c r="M269" s="338">
        <f>M337+M324*0.25</f>
        <v>0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hidden="1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0</v>
      </c>
      <c r="H291" s="35"/>
      <c r="I291" s="36"/>
      <c r="J291" s="50" t="s">
        <v>914</v>
      </c>
      <c r="K291" s="50" t="str">
        <f t="shared" si="16"/>
        <v/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hidden="1" customHeight="1" thickBot="1" x14ac:dyDescent="0.25">
      <c r="A294" s="279" t="s">
        <v>299</v>
      </c>
      <c r="B294" s="250" t="s">
        <v>300</v>
      </c>
      <c r="C294" s="55" t="s">
        <v>947</v>
      </c>
      <c r="D294" s="60"/>
      <c r="E294" s="60">
        <f>RESUMO!E294</f>
        <v>95</v>
      </c>
      <c r="F294" s="57">
        <f t="shared" si="19"/>
        <v>0</v>
      </c>
      <c r="G294" s="265"/>
      <c r="H294" s="36"/>
      <c r="I294" s="36"/>
      <c r="J294" s="58"/>
      <c r="K294" s="50" t="str">
        <f t="shared" si="16"/>
        <v/>
      </c>
      <c r="M294" s="345">
        <f>M337*0.15</f>
        <v>0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hidden="1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0</v>
      </c>
      <c r="H313" s="35"/>
      <c r="I313" s="54">
        <f>G313</f>
        <v>0</v>
      </c>
      <c r="J313" s="50" t="s">
        <v>911</v>
      </c>
      <c r="K313" s="50" t="str">
        <f t="shared" si="16"/>
        <v/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hidden="1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0</v>
      </c>
      <c r="H318" s="35"/>
      <c r="I318" s="36"/>
      <c r="J318" s="50" t="s">
        <v>914</v>
      </c>
      <c r="K318" s="50" t="str">
        <f t="shared" si="20"/>
        <v/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>IF($D322=0,0,ROUNDDOWN($D322*$E322,2))</f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hidden="1" customHeight="1" thickBot="1" x14ac:dyDescent="0.25">
      <c r="A324" s="279" t="s">
        <v>356</v>
      </c>
      <c r="B324" s="250" t="s">
        <v>357</v>
      </c>
      <c r="C324" s="55" t="s">
        <v>889</v>
      </c>
      <c r="D324" s="60"/>
      <c r="E324" s="60">
        <f>RESUMO!E324</f>
        <v>27.84</v>
      </c>
      <c r="F324" s="57">
        <f t="shared" si="21"/>
        <v>0</v>
      </c>
      <c r="G324" s="265"/>
      <c r="H324" s="36"/>
      <c r="I324" s="36"/>
      <c r="J324" s="58"/>
      <c r="K324" s="50" t="str">
        <f t="shared" si="20"/>
        <v/>
      </c>
      <c r="M324" s="345">
        <f>D324</f>
        <v>0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hidden="1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0</v>
      </c>
      <c r="H331" s="35"/>
      <c r="I331" s="54">
        <f>G331</f>
        <v>0</v>
      </c>
      <c r="J331" s="50" t="s">
        <v>911</v>
      </c>
      <c r="K331" s="50" t="str">
        <f t="shared" si="20"/>
        <v/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hidden="1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0</v>
      </c>
      <c r="H336" s="36"/>
      <c r="I336" s="36"/>
      <c r="J336" s="58" t="s">
        <v>914</v>
      </c>
      <c r="K336" s="50" t="str">
        <f t="shared" si="20"/>
        <v/>
      </c>
      <c r="M336" s="345"/>
    </row>
    <row r="337" spans="1:13" s="20" customFormat="1" ht="16.5" hidden="1" customHeight="1" x14ac:dyDescent="0.2">
      <c r="A337" s="279" t="s">
        <v>379</v>
      </c>
      <c r="B337" s="251" t="s">
        <v>894</v>
      </c>
      <c r="C337" s="55" t="s">
        <v>937</v>
      </c>
      <c r="D337" s="60"/>
      <c r="E337" s="60">
        <f>RESUMO!E337</f>
        <v>1.5</v>
      </c>
      <c r="F337" s="57">
        <f>IF($D337=0,0,ROUND($D337*$E337,2))</f>
        <v>0</v>
      </c>
      <c r="G337" s="266"/>
      <c r="H337" s="36"/>
      <c r="I337" s="36"/>
      <c r="J337" s="58"/>
      <c r="K337" s="50" t="str">
        <f t="shared" si="20"/>
        <v/>
      </c>
      <c r="M337" s="345">
        <f>D337</f>
        <v>0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hidden="1" customHeight="1" x14ac:dyDescent="0.2">
      <c r="A339" s="279" t="s">
        <v>383</v>
      </c>
      <c r="B339" s="251" t="s">
        <v>384</v>
      </c>
      <c r="C339" s="55" t="s">
        <v>937</v>
      </c>
      <c r="D339" s="60"/>
      <c r="E339" s="60">
        <f>RESUMO!E339</f>
        <v>5.3</v>
      </c>
      <c r="F339" s="201">
        <f>IF($D339=0,0,ROUND($D339*$E339,2))</f>
        <v>0</v>
      </c>
      <c r="G339" s="265"/>
      <c r="H339" s="36"/>
      <c r="I339" s="36"/>
      <c r="J339" s="58"/>
      <c r="K339" s="50" t="str">
        <f t="shared" si="20"/>
        <v/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hidden="1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0</v>
      </c>
      <c r="H370" s="36"/>
      <c r="I370" s="36"/>
      <c r="J370" s="58" t="s">
        <v>914</v>
      </c>
      <c r="K370" s="50" t="str">
        <f t="shared" si="20"/>
        <v/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hidden="1" customHeight="1" thickBot="1" x14ac:dyDescent="0.25">
      <c r="A374" s="279" t="s">
        <v>453</v>
      </c>
      <c r="B374" s="250" t="s">
        <v>454</v>
      </c>
      <c r="C374" s="55" t="s">
        <v>887</v>
      </c>
      <c r="D374" s="60"/>
      <c r="E374" s="60">
        <f>RESUMO!E374</f>
        <v>313</v>
      </c>
      <c r="F374" s="57">
        <f t="shared" si="24"/>
        <v>0</v>
      </c>
      <c r="G374" s="265"/>
      <c r="H374" s="36"/>
      <c r="I374" s="36"/>
      <c r="J374" s="58"/>
      <c r="K374" s="50" t="str">
        <f t="shared" si="20"/>
        <v/>
      </c>
      <c r="M374" s="345">
        <f>M337*2.5*0.04</f>
        <v>0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4" si="25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hidden="1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0</v>
      </c>
      <c r="H394" s="35"/>
      <c r="I394" s="54">
        <f>G394</f>
        <v>0</v>
      </c>
      <c r="J394" s="50" t="s">
        <v>911</v>
      </c>
      <c r="K394" s="50" t="str">
        <f t="shared" si="25"/>
        <v/>
      </c>
    </row>
    <row r="395" spans="1:11" s="20" customFormat="1" ht="16.5" hidden="1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0</v>
      </c>
      <c r="H395" s="36"/>
      <c r="I395" s="36"/>
      <c r="J395" s="58" t="s">
        <v>914</v>
      </c>
      <c r="K395" s="58" t="str">
        <f t="shared" si="25"/>
        <v/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0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hidden="1" customHeight="1" x14ac:dyDescent="0.2">
      <c r="A418" s="279" t="s">
        <v>529</v>
      </c>
      <c r="B418" s="250" t="s">
        <v>530</v>
      </c>
      <c r="C418" s="55" t="s">
        <v>937</v>
      </c>
      <c r="D418" s="56"/>
      <c r="E418" s="60">
        <f>RESUMO!E418</f>
        <v>1.8</v>
      </c>
      <c r="F418" s="57">
        <f t="shared" si="27"/>
        <v>0</v>
      </c>
      <c r="G418" s="265"/>
      <c r="H418" s="36"/>
      <c r="I418" s="36"/>
      <c r="J418" s="58"/>
      <c r="K418" s="58" t="str">
        <f t="shared" si="25"/>
        <v/>
      </c>
      <c r="M418" s="325">
        <f>M434+M433</f>
        <v>0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hidden="1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0</v>
      </c>
      <c r="H421" s="35"/>
      <c r="I421" s="36"/>
      <c r="J421" s="50" t="s">
        <v>914</v>
      </c>
      <c r="K421" s="50" t="str">
        <f t="shared" si="25"/>
        <v/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>IF($D422=0,0,ROUNDDOWN($D422*$E422,2))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ref="F423:F443" si="28">IF($D423=0,0,ROUND($D423*$E423,2))</f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hidden="1" customHeight="1" x14ac:dyDescent="0.2">
      <c r="A433" s="279" t="s">
        <v>560</v>
      </c>
      <c r="B433" s="250" t="s">
        <v>1189</v>
      </c>
      <c r="C433" s="55" t="s">
        <v>937</v>
      </c>
      <c r="D433" s="56"/>
      <c r="E433" s="60">
        <f>RESUMO!E433</f>
        <v>51.89</v>
      </c>
      <c r="F433" s="57">
        <f t="shared" si="28"/>
        <v>0</v>
      </c>
      <c r="G433" s="265"/>
      <c r="H433" s="36"/>
      <c r="I433" s="36"/>
      <c r="J433" s="58"/>
      <c r="K433" s="58" t="str">
        <f t="shared" si="25"/>
        <v/>
      </c>
      <c r="M433" s="325">
        <f>D433</f>
        <v>0</v>
      </c>
    </row>
    <row r="434" spans="1:13" s="20" customFormat="1" ht="16.5" hidden="1" customHeight="1" x14ac:dyDescent="0.2">
      <c r="A434" s="279"/>
      <c r="B434" s="250" t="s">
        <v>1190</v>
      </c>
      <c r="C434" s="55" t="s">
        <v>937</v>
      </c>
      <c r="D434" s="56"/>
      <c r="E434" s="60">
        <f>RESUMO!E434</f>
        <v>55.7</v>
      </c>
      <c r="F434" s="57">
        <f t="shared" si="28"/>
        <v>0</v>
      </c>
      <c r="G434" s="265"/>
      <c r="H434" s="36"/>
      <c r="I434" s="36"/>
      <c r="J434" s="58"/>
      <c r="K434" s="58" t="str">
        <f>IF(G434&gt;0,"X",IF(F434&gt;0,"X",""))</f>
        <v/>
      </c>
      <c r="M434" s="325">
        <f>D434</f>
        <v>0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hidden="1" customHeight="1" x14ac:dyDescent="0.2">
      <c r="A439" s="279"/>
      <c r="B439" s="250" t="s">
        <v>1201</v>
      </c>
      <c r="C439" s="55" t="s">
        <v>937</v>
      </c>
      <c r="D439" s="56"/>
      <c r="E439" s="60">
        <f>RESUMO!E439</f>
        <v>129.72999999999999</v>
      </c>
      <c r="F439" s="57">
        <f t="shared" si="28"/>
        <v>0</v>
      </c>
      <c r="G439" s="265"/>
      <c r="H439" s="36"/>
      <c r="I439" s="36"/>
      <c r="J439" s="58"/>
      <c r="K439" s="58" t="str">
        <f t="shared" si="25"/>
        <v/>
      </c>
    </row>
    <row r="440" spans="1:13" s="20" customFormat="1" ht="16.5" hidden="1" customHeight="1" thickBot="1" x14ac:dyDescent="0.25">
      <c r="A440" s="279"/>
      <c r="B440" s="250" t="s">
        <v>1202</v>
      </c>
      <c r="C440" s="55" t="s">
        <v>937</v>
      </c>
      <c r="D440" s="56"/>
      <c r="E440" s="60">
        <f>RESUMO!E440</f>
        <v>129.72999999999999</v>
      </c>
      <c r="F440" s="57">
        <f t="shared" si="28"/>
        <v>0</v>
      </c>
      <c r="G440" s="265"/>
      <c r="H440" s="36"/>
      <c r="I440" s="36"/>
      <c r="J440" s="58"/>
      <c r="K440" s="58" t="str">
        <f t="shared" si="25"/>
        <v/>
      </c>
    </row>
    <row r="441" spans="1:13" s="20" customFormat="1" ht="18.75" hidden="1" customHeight="1" x14ac:dyDescent="0.2">
      <c r="A441" s="279" t="s">
        <v>568</v>
      </c>
      <c r="B441" s="344" t="s">
        <v>1200</v>
      </c>
      <c r="C441" s="55" t="s">
        <v>917</v>
      </c>
      <c r="D441" s="60"/>
      <c r="E441" s="60">
        <f>RESUMO!E441</f>
        <v>334</v>
      </c>
      <c r="F441" s="57">
        <f t="shared" si="28"/>
        <v>0</v>
      </c>
      <c r="G441" s="265"/>
      <c r="H441" s="36"/>
      <c r="I441" s="36"/>
      <c r="J441" s="58"/>
      <c r="K441" s="58" t="str">
        <f t="shared" si="25"/>
        <v/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hidden="1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5"/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29">IF($D445=0,0,ROUND($D445*$E445,2))</f>
        <v>0</v>
      </c>
      <c r="G445" s="266"/>
      <c r="H445" s="36"/>
      <c r="I445" s="36"/>
      <c r="J445" s="58"/>
      <c r="K445" s="58" t="str">
        <f t="shared" ref="K445:K508" si="30">IF(G445&gt;0,"X",IF(F445&gt;0,"X",""))</f>
        <v/>
      </c>
    </row>
    <row r="446" spans="1:13" s="20" customFormat="1" ht="16.5" hidden="1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29"/>
        <v>0</v>
      </c>
      <c r="G446" s="265"/>
      <c r="H446" s="36"/>
      <c r="I446" s="36"/>
      <c r="J446" s="58"/>
      <c r="K446" s="58" t="str">
        <f t="shared" si="30"/>
        <v/>
      </c>
      <c r="M446" s="20">
        <f>M418*0.05</f>
        <v>0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29"/>
        <v>0</v>
      </c>
      <c r="G447" s="265"/>
      <c r="H447" s="36"/>
      <c r="I447" s="36"/>
      <c r="J447" s="58"/>
      <c r="K447" s="58" t="str">
        <f t="shared" si="30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29"/>
        <v>0</v>
      </c>
      <c r="G448" s="265"/>
      <c r="H448" s="36"/>
      <c r="I448" s="36"/>
      <c r="J448" s="58"/>
      <c r="K448" s="58" t="str">
        <f t="shared" si="30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29"/>
        <v>0</v>
      </c>
      <c r="G449" s="265"/>
      <c r="H449" s="36"/>
      <c r="I449" s="36"/>
      <c r="J449" s="58"/>
      <c r="K449" s="58" t="str">
        <f t="shared" si="30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29"/>
        <v>0</v>
      </c>
      <c r="G450" s="265"/>
      <c r="H450" s="36"/>
      <c r="I450" s="36"/>
      <c r="J450" s="58"/>
      <c r="K450" s="58" t="str">
        <f t="shared" si="30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29"/>
        <v>0</v>
      </c>
      <c r="G451" s="265"/>
      <c r="H451" s="36"/>
      <c r="I451" s="36"/>
      <c r="J451" s="58"/>
      <c r="K451" s="58" t="str">
        <f t="shared" si="30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29"/>
        <v>0</v>
      </c>
      <c r="G452" s="302"/>
      <c r="H452" s="36"/>
      <c r="I452" s="36"/>
      <c r="J452" s="58"/>
      <c r="K452" s="58" t="str">
        <f t="shared" si="30"/>
        <v/>
      </c>
    </row>
    <row r="453" spans="1:11" s="20" customFormat="1" ht="16.5" hidden="1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0</v>
      </c>
      <c r="H453" s="36"/>
      <c r="I453" s="36"/>
      <c r="J453" s="58" t="s">
        <v>914</v>
      </c>
      <c r="K453" s="58" t="str">
        <f t="shared" si="30"/>
        <v/>
      </c>
    </row>
    <row r="454" spans="1:11" s="20" customFormat="1" ht="16.5" hidden="1" customHeight="1" x14ac:dyDescent="0.2">
      <c r="A454" s="279" t="s">
        <v>591</v>
      </c>
      <c r="B454" s="251" t="s">
        <v>592</v>
      </c>
      <c r="C454" s="55" t="s">
        <v>937</v>
      </c>
      <c r="D454" s="60"/>
      <c r="E454" s="60">
        <f>RESUMO!E454</f>
        <v>7.85</v>
      </c>
      <c r="F454" s="57">
        <f>IF($D454=0,0,ROUND($D454*$E454,2))</f>
        <v>0</v>
      </c>
      <c r="G454" s="266"/>
      <c r="H454" s="36"/>
      <c r="I454" s="36"/>
      <c r="J454" s="58"/>
      <c r="K454" s="58" t="str">
        <f t="shared" si="30"/>
        <v/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0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0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0"/>
        <v/>
      </c>
    </row>
    <row r="458" spans="1:11" s="20" customFormat="1" ht="16.5" hidden="1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0</v>
      </c>
      <c r="H458" s="36"/>
      <c r="I458" s="36"/>
      <c r="J458" s="58" t="s">
        <v>914</v>
      </c>
      <c r="K458" s="58" t="str">
        <f t="shared" si="30"/>
        <v/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30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30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30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30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30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30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30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30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30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30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30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30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30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30"/>
        <v/>
      </c>
    </row>
    <row r="473" spans="1:11" s="20" customFormat="1" ht="16.5" hidden="1" customHeight="1" thickBot="1" x14ac:dyDescent="0.25">
      <c r="A473" s="279" t="s">
        <v>622</v>
      </c>
      <c r="B473" s="250" t="s">
        <v>623</v>
      </c>
      <c r="C473" s="55" t="s">
        <v>889</v>
      </c>
      <c r="D473" s="56"/>
      <c r="E473" s="60">
        <f>RESUMO!E473</f>
        <v>11.8</v>
      </c>
      <c r="F473" s="57">
        <f t="shared" si="31"/>
        <v>0</v>
      </c>
      <c r="G473" s="265"/>
      <c r="H473" s="36"/>
      <c r="I473" s="36"/>
      <c r="J473" s="58"/>
      <c r="K473" s="58" t="str">
        <f t="shared" si="30"/>
        <v/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30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30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30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30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30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30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30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30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30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30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30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30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30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30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30"/>
        <v/>
      </c>
    </row>
    <row r="489" spans="1:11" s="20" customFormat="1" ht="16.5" hidden="1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0</v>
      </c>
      <c r="H489" s="16"/>
      <c r="I489" s="68">
        <f>G489</f>
        <v>0</v>
      </c>
      <c r="J489" s="58" t="s">
        <v>911</v>
      </c>
      <c r="K489" s="58" t="str">
        <f t="shared" si="30"/>
        <v/>
      </c>
    </row>
    <row r="490" spans="1:11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0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30"/>
        <v/>
      </c>
    </row>
    <row r="492" spans="1:11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30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30"/>
        <v/>
      </c>
    </row>
    <row r="494" spans="1:11" s="20" customFormat="1" ht="16.5" hidden="1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30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30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30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30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30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30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30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30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30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30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30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30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30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30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si="30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ref="K509:K572" si="33">IF(G509&gt;0,"X",IF(F509&gt;0,"X",""))</f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hidden="1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0</v>
      </c>
      <c r="H515" s="70"/>
      <c r="I515" s="69"/>
      <c r="J515" s="58" t="s">
        <v>914</v>
      </c>
      <c r="K515" s="58" t="str">
        <f t="shared" si="33"/>
        <v/>
      </c>
    </row>
    <row r="516" spans="1:11" s="20" customFormat="1" ht="16.5" hidden="1" customHeight="1" x14ac:dyDescent="0.2">
      <c r="A516" s="282" t="s">
        <v>704</v>
      </c>
      <c r="B516" s="256" t="s">
        <v>705</v>
      </c>
      <c r="C516" s="231" t="s">
        <v>937</v>
      </c>
      <c r="D516" s="347"/>
      <c r="E516" s="60">
        <f>RESUMO!E516</f>
        <v>21.94</v>
      </c>
      <c r="F516" s="232">
        <f t="shared" ref="F516:F530" si="34">IF($D516=0,0,ROUND($D516*$E516,2))</f>
        <v>0</v>
      </c>
      <c r="G516" s="272"/>
      <c r="H516" s="70"/>
      <c r="I516" s="69"/>
      <c r="J516" s="58"/>
      <c r="K516" s="58" t="str">
        <f t="shared" si="33"/>
        <v/>
      </c>
    </row>
    <row r="517" spans="1:11" s="20" customFormat="1" ht="16.5" hidden="1" customHeight="1" thickBot="1" x14ac:dyDescent="0.25">
      <c r="A517" s="282" t="s">
        <v>706</v>
      </c>
      <c r="B517" s="283" t="s">
        <v>707</v>
      </c>
      <c r="C517" s="231" t="s">
        <v>937</v>
      </c>
      <c r="D517" s="60"/>
      <c r="E517" s="60">
        <f>RESUMO!E517</f>
        <v>21.94</v>
      </c>
      <c r="F517" s="334">
        <f t="shared" si="34"/>
        <v>0</v>
      </c>
      <c r="G517" s="270"/>
      <c r="H517" s="70"/>
      <c r="I517" s="69"/>
      <c r="J517" s="58"/>
      <c r="K517" s="58" t="str">
        <f t="shared" si="33"/>
        <v/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si="33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ref="K573:K597" si="37">IF(G573&gt;0,"X",IF(F573&gt;0,"X",""))</f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27808.27</v>
      </c>
      <c r="H597" s="35"/>
      <c r="I597" s="71">
        <f>SUM(I8:I562)</f>
        <v>27808.27</v>
      </c>
      <c r="J597" s="50" t="s">
        <v>911</v>
      </c>
      <c r="K597" s="50" t="str">
        <f t="shared" si="37"/>
        <v>X</v>
      </c>
    </row>
    <row r="599" spans="1:11" x14ac:dyDescent="0.2">
      <c r="F599" s="72">
        <f>SUM(F10:F595)</f>
        <v>27808.27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25" right="0.25" top="0.75" bottom="0.75" header="0.3" footer="0.3"/>
  <pageSetup paperSize="9" scale="76" fitToHeight="0" orientation="portrait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 filterMode="1">
    <pageSetUpPr fitToPage="1"/>
  </sheetPr>
  <dimension ref="A1:M600"/>
  <sheetViews>
    <sheetView showGridLines="0" zoomScale="75" zoomScaleNormal="75" workbookViewId="0">
      <selection activeCell="B4" sqref="B4:G4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1208</v>
      </c>
      <c r="H2" s="320"/>
      <c r="I2" s="20"/>
      <c r="J2" s="21"/>
      <c r="K2" s="356"/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 t="s">
        <v>1204</v>
      </c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 t="shared" ref="K8:K13" si="0"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 t="shared" si="0"/>
        <v/>
      </c>
    </row>
    <row r="10" spans="1:11" s="20" customFormat="1" ht="16.5" hidden="1" customHeight="1" thickBot="1" x14ac:dyDescent="0.25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0" t="str">
        <f t="shared" si="0"/>
        <v/>
      </c>
    </row>
    <row r="11" spans="1:11" ht="16.5" hidden="1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 t="str">
        <f t="shared" si="0"/>
        <v/>
      </c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0" t="str">
        <f t="shared" si="0"/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0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ref="K14:K33" si="1">IF(G14&gt;0,"X",IF(F14&gt;0,"X",""))</f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1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1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1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1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1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1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1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1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1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1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1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1"/>
        <v/>
      </c>
    </row>
    <row r="27" spans="1:11" ht="16.5" hidden="1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0</v>
      </c>
      <c r="H27" s="35"/>
      <c r="I27" s="54">
        <f>G27</f>
        <v>0</v>
      </c>
      <c r="J27" s="50" t="s">
        <v>911</v>
      </c>
      <c r="K27" s="50" t="str">
        <f t="shared" si="1"/>
        <v/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1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1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1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1"/>
        <v/>
      </c>
    </row>
    <row r="32" spans="1:11" ht="16.5" hidden="1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0</v>
      </c>
      <c r="H32" s="35"/>
      <c r="I32" s="36"/>
      <c r="J32" s="50" t="s">
        <v>914</v>
      </c>
      <c r="K32" s="50" t="str">
        <f t="shared" si="1"/>
        <v/>
      </c>
    </row>
    <row r="33" spans="1:13" ht="16.5" hidden="1" customHeight="1" thickBot="1" x14ac:dyDescent="0.25">
      <c r="A33" s="277" t="s">
        <v>965</v>
      </c>
      <c r="B33" s="283" t="s">
        <v>966</v>
      </c>
      <c r="C33" s="59" t="s">
        <v>947</v>
      </c>
      <c r="D33" s="60"/>
      <c r="E33" s="60">
        <f>RESUMO!E33</f>
        <v>6.5</v>
      </c>
      <c r="F33" s="212">
        <f t="shared" ref="F33:F70" si="2">IF($D33=0,0,ROUND($D33*$E33,2))</f>
        <v>0</v>
      </c>
      <c r="G33" s="264"/>
      <c r="H33" s="35"/>
      <c r="I33" s="36"/>
      <c r="J33" s="50"/>
      <c r="K33" s="50" t="str">
        <f t="shared" si="1"/>
        <v/>
      </c>
      <c r="M33" s="338">
        <f>M269*0.2</f>
        <v>0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2"/>
        <v>0</v>
      </c>
      <c r="G34" s="265"/>
      <c r="H34" s="36"/>
      <c r="I34" s="36"/>
      <c r="J34" s="58"/>
      <c r="K34" s="58" t="str">
        <f t="shared" ref="K34:K80" si="3">IF(G34&gt;0,"X",IF(F34&gt;0,"X",""))</f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2"/>
        <v>0</v>
      </c>
      <c r="G35" s="265"/>
      <c r="H35" s="36"/>
      <c r="I35" s="36"/>
      <c r="J35" s="58"/>
      <c r="K35" s="58" t="str">
        <f t="shared" si="3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2"/>
        <v>0</v>
      </c>
      <c r="G36" s="265"/>
      <c r="H36" s="36"/>
      <c r="I36" s="36"/>
      <c r="J36" s="58"/>
      <c r="K36" s="58" t="str">
        <f t="shared" si="3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2"/>
        <v>0</v>
      </c>
      <c r="G37" s="265"/>
      <c r="H37" s="36"/>
      <c r="I37" s="36"/>
      <c r="J37" s="58"/>
      <c r="K37" s="58" t="str">
        <f t="shared" si="3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2"/>
        <v>0</v>
      </c>
      <c r="G38" s="265"/>
      <c r="H38" s="36"/>
      <c r="I38" s="36"/>
      <c r="J38" s="58"/>
      <c r="K38" s="58" t="str">
        <f t="shared" si="3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2"/>
        <v>0</v>
      </c>
      <c r="G39" s="265"/>
      <c r="H39" s="36"/>
      <c r="I39" s="36"/>
      <c r="J39" s="58"/>
      <c r="K39" s="58" t="str">
        <f t="shared" si="3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2"/>
        <v>0</v>
      </c>
      <c r="G40" s="265"/>
      <c r="H40" s="36"/>
      <c r="I40" s="36"/>
      <c r="J40" s="58"/>
      <c r="K40" s="58" t="str">
        <f t="shared" si="3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2"/>
        <v>0</v>
      </c>
      <c r="G41" s="265"/>
      <c r="H41" s="36"/>
      <c r="I41" s="36"/>
      <c r="J41" s="58"/>
      <c r="K41" s="58" t="str">
        <f t="shared" si="3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2"/>
        <v>0</v>
      </c>
      <c r="G42" s="265"/>
      <c r="H42" s="36"/>
      <c r="I42" s="36"/>
      <c r="J42" s="58"/>
      <c r="K42" s="58" t="str">
        <f t="shared" si="3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2"/>
        <v>0</v>
      </c>
      <c r="G43" s="265"/>
      <c r="H43" s="36"/>
      <c r="I43" s="36"/>
      <c r="J43" s="58"/>
      <c r="K43" s="58" t="str">
        <f t="shared" si="3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2"/>
        <v>0</v>
      </c>
      <c r="G44" s="265"/>
      <c r="H44" s="36"/>
      <c r="I44" s="36"/>
      <c r="J44" s="58"/>
      <c r="K44" s="58" t="str">
        <f t="shared" si="3"/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2"/>
        <v>0</v>
      </c>
      <c r="G45" s="265"/>
      <c r="H45" s="36"/>
      <c r="I45" s="36"/>
      <c r="J45" s="58"/>
      <c r="K45" s="58" t="str">
        <f t="shared" si="3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2"/>
        <v>0</v>
      </c>
      <c r="G46" s="265"/>
      <c r="H46" s="36"/>
      <c r="I46" s="36"/>
      <c r="J46" s="58"/>
      <c r="K46" s="58" t="str">
        <f t="shared" si="3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2"/>
        <v>0</v>
      </c>
      <c r="G47" s="265"/>
      <c r="H47" s="36"/>
      <c r="I47" s="36"/>
      <c r="J47" s="58"/>
      <c r="K47" s="58" t="str">
        <f t="shared" si="3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2"/>
        <v>0</v>
      </c>
      <c r="G48" s="265"/>
      <c r="H48" s="36"/>
      <c r="I48" s="36"/>
      <c r="J48" s="58"/>
      <c r="K48" s="58" t="str">
        <f t="shared" si="3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2"/>
        <v>0</v>
      </c>
      <c r="G49" s="265"/>
      <c r="H49" s="36"/>
      <c r="I49" s="36"/>
      <c r="J49" s="58"/>
      <c r="K49" s="58" t="str">
        <f t="shared" si="3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2"/>
        <v>0</v>
      </c>
      <c r="G50" s="265"/>
      <c r="H50" s="36"/>
      <c r="I50" s="36"/>
      <c r="J50" s="58"/>
      <c r="K50" s="58" t="str">
        <f t="shared" si="3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2"/>
        <v>0</v>
      </c>
      <c r="G51" s="265"/>
      <c r="H51" s="36"/>
      <c r="I51" s="36"/>
      <c r="J51" s="58"/>
      <c r="K51" s="58" t="str">
        <f t="shared" si="3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2"/>
        <v>0</v>
      </c>
      <c r="G52" s="265"/>
      <c r="H52" s="36"/>
      <c r="I52" s="36"/>
      <c r="J52" s="58"/>
      <c r="K52" s="58" t="str">
        <f t="shared" si="3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2"/>
        <v>0</v>
      </c>
      <c r="G53" s="265"/>
      <c r="H53" s="36"/>
      <c r="I53" s="36"/>
      <c r="J53" s="58"/>
      <c r="K53" s="58" t="str">
        <f t="shared" si="3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2"/>
        <v>0</v>
      </c>
      <c r="G54" s="265"/>
      <c r="H54" s="36"/>
      <c r="I54" s="36"/>
      <c r="J54" s="58"/>
      <c r="K54" s="58" t="str">
        <f t="shared" si="3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2"/>
        <v>0</v>
      </c>
      <c r="G55" s="265"/>
      <c r="H55" s="36"/>
      <c r="I55" s="36"/>
      <c r="J55" s="58"/>
      <c r="K55" s="58" t="str">
        <f t="shared" si="3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2"/>
        <v>0</v>
      </c>
      <c r="G56" s="265"/>
      <c r="H56" s="36"/>
      <c r="I56" s="36"/>
      <c r="J56" s="58"/>
      <c r="K56" s="58" t="str">
        <f t="shared" si="3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2"/>
        <v>0</v>
      </c>
      <c r="G57" s="265"/>
      <c r="H57" s="36"/>
      <c r="I57" s="36"/>
      <c r="J57" s="58"/>
      <c r="K57" s="58" t="str">
        <f t="shared" si="3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2"/>
        <v>0</v>
      </c>
      <c r="G58" s="265"/>
      <c r="H58" s="36"/>
      <c r="I58" s="36"/>
      <c r="J58" s="58"/>
      <c r="K58" s="58" t="str">
        <f t="shared" si="3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2"/>
        <v>0</v>
      </c>
      <c r="G59" s="265"/>
      <c r="H59" s="36"/>
      <c r="I59" s="36"/>
      <c r="J59" s="58"/>
      <c r="K59" s="58" t="str">
        <f t="shared" si="3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2"/>
        <v>0</v>
      </c>
      <c r="G60" s="265"/>
      <c r="H60" s="36"/>
      <c r="I60" s="36"/>
      <c r="J60" s="58"/>
      <c r="K60" s="58" t="str">
        <f t="shared" si="3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2"/>
        <v>0</v>
      </c>
      <c r="G61" s="265"/>
      <c r="H61" s="36"/>
      <c r="I61" s="36"/>
      <c r="J61" s="58"/>
      <c r="K61" s="58" t="str">
        <f t="shared" si="3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2"/>
        <v>0</v>
      </c>
      <c r="G62" s="265"/>
      <c r="H62" s="36"/>
      <c r="I62" s="36"/>
      <c r="J62" s="58"/>
      <c r="K62" s="58" t="str">
        <f t="shared" si="3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2"/>
        <v>0</v>
      </c>
      <c r="G63" s="265"/>
      <c r="H63" s="36"/>
      <c r="I63" s="36"/>
      <c r="J63" s="58"/>
      <c r="K63" s="58" t="str">
        <f t="shared" si="3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2"/>
        <v>0</v>
      </c>
      <c r="G64" s="265"/>
      <c r="H64" s="36"/>
      <c r="I64" s="36"/>
      <c r="J64" s="58"/>
      <c r="K64" s="58" t="str">
        <f t="shared" si="3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2"/>
        <v>0</v>
      </c>
      <c r="G65" s="265"/>
      <c r="H65" s="36"/>
      <c r="I65" s="36"/>
      <c r="J65" s="58"/>
      <c r="K65" s="58" t="str">
        <f t="shared" si="3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2"/>
        <v>0</v>
      </c>
      <c r="G66" s="265"/>
      <c r="H66" s="36"/>
      <c r="I66" s="36"/>
      <c r="J66" s="58"/>
      <c r="K66" s="58" t="str">
        <f t="shared" si="3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2"/>
        <v>0</v>
      </c>
      <c r="G67" s="265"/>
      <c r="H67" s="36"/>
      <c r="I67" s="36"/>
      <c r="J67" s="58"/>
      <c r="K67" s="58" t="str">
        <f t="shared" si="3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2"/>
        <v>0</v>
      </c>
      <c r="G68" s="265"/>
      <c r="H68" s="36"/>
      <c r="I68" s="36"/>
      <c r="J68" s="58"/>
      <c r="K68" s="58" t="str">
        <f t="shared" si="3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2"/>
        <v>0</v>
      </c>
      <c r="G69" s="265"/>
      <c r="H69" s="36"/>
      <c r="I69" s="36"/>
      <c r="J69" s="58"/>
      <c r="K69" s="58" t="str">
        <f t="shared" si="3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2"/>
        <v>0</v>
      </c>
      <c r="G70" s="302"/>
      <c r="H70" s="36"/>
      <c r="I70" s="36"/>
      <c r="J70" s="58"/>
      <c r="K70" s="58" t="str">
        <f t="shared" si="3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3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4">IF($D72=0,0,ROUND($D72*$E72,2))</f>
        <v>0</v>
      </c>
      <c r="G72" s="266"/>
      <c r="H72" s="36"/>
      <c r="I72" s="36"/>
      <c r="J72" s="58"/>
      <c r="K72" s="58" t="str">
        <f t="shared" si="3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4"/>
        <v>0</v>
      </c>
      <c r="G73" s="265"/>
      <c r="H73" s="36"/>
      <c r="I73" s="36"/>
      <c r="J73" s="58"/>
      <c r="K73" s="58" t="str">
        <f t="shared" si="3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4"/>
        <v>0</v>
      </c>
      <c r="G74" s="265"/>
      <c r="H74" s="36"/>
      <c r="I74" s="36"/>
      <c r="J74" s="58"/>
      <c r="K74" s="58" t="str">
        <f t="shared" si="3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4"/>
        <v>0</v>
      </c>
      <c r="G75" s="265"/>
      <c r="H75" s="36"/>
      <c r="I75" s="36"/>
      <c r="J75" s="58"/>
      <c r="K75" s="58" t="str">
        <f t="shared" si="3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4"/>
        <v>0</v>
      </c>
      <c r="G76" s="265"/>
      <c r="H76" s="36"/>
      <c r="I76" s="36"/>
      <c r="J76" s="58"/>
      <c r="K76" s="58" t="str">
        <f t="shared" si="3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4"/>
        <v>0</v>
      </c>
      <c r="G77" s="265"/>
      <c r="H77" s="36"/>
      <c r="I77" s="36"/>
      <c r="J77" s="58"/>
      <c r="K77" s="58" t="str">
        <f t="shared" si="3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4"/>
        <v>0</v>
      </c>
      <c r="G78" s="265"/>
      <c r="H78" s="36"/>
      <c r="I78" s="36"/>
      <c r="J78" s="58"/>
      <c r="K78" s="58" t="str">
        <f t="shared" si="3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4"/>
        <v>0</v>
      </c>
      <c r="G79" s="265"/>
      <c r="H79" s="36"/>
      <c r="I79" s="36"/>
      <c r="J79" s="58"/>
      <c r="K79" s="58" t="str">
        <f t="shared" si="3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4"/>
        <v>0</v>
      </c>
      <c r="G80" s="265"/>
      <c r="H80" s="36"/>
      <c r="I80" s="36"/>
      <c r="J80" s="58"/>
      <c r="K80" s="58" t="str">
        <f t="shared" si="3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4"/>
        <v>0</v>
      </c>
      <c r="G81" s="268"/>
      <c r="H81" s="36"/>
      <c r="I81" s="36"/>
      <c r="J81" s="58"/>
      <c r="K81" s="50" t="str">
        <f t="shared" ref="K81:K106" si="5">IF(G81&gt;0,"X",IF(F81&gt;0,"X",""))</f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21539.17</v>
      </c>
      <c r="H82" s="35"/>
      <c r="I82" s="54">
        <f>G82</f>
        <v>21539.17</v>
      </c>
      <c r="J82" s="50" t="s">
        <v>911</v>
      </c>
      <c r="K82" s="50" t="str">
        <f t="shared" si="5"/>
        <v>X</v>
      </c>
      <c r="M82" s="338"/>
    </row>
    <row r="83" spans="1:13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4419.57</v>
      </c>
      <c r="H83" s="35"/>
      <c r="I83" s="36"/>
      <c r="J83" s="50" t="s">
        <v>914</v>
      </c>
      <c r="K83" s="50" t="str">
        <f t="shared" si="5"/>
        <v>X</v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6">IF($D84=0,0,ROUND($D84*$E84,2))</f>
        <v>0</v>
      </c>
      <c r="G84" s="265"/>
      <c r="H84" s="36"/>
      <c r="I84" s="36"/>
      <c r="J84" s="58"/>
      <c r="K84" s="58" t="str">
        <f t="shared" si="5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6"/>
        <v>0</v>
      </c>
      <c r="G85" s="265"/>
      <c r="H85" s="36"/>
      <c r="I85" s="36"/>
      <c r="J85" s="58"/>
      <c r="K85" s="58" t="str">
        <f t="shared" si="5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6"/>
        <v>0</v>
      </c>
      <c r="G86" s="265"/>
      <c r="H86" s="36"/>
      <c r="I86" s="36"/>
      <c r="J86" s="58"/>
      <c r="K86" s="58" t="str">
        <f t="shared" si="5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6"/>
        <v>0</v>
      </c>
      <c r="G87" s="265"/>
      <c r="H87" s="36"/>
      <c r="I87" s="36"/>
      <c r="J87" s="58"/>
      <c r="K87" s="58" t="str">
        <f t="shared" si="5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6"/>
        <v>0</v>
      </c>
      <c r="G88" s="265"/>
      <c r="H88" s="36"/>
      <c r="I88" s="36"/>
      <c r="J88" s="58"/>
      <c r="K88" s="58" t="str">
        <f t="shared" si="5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6"/>
        <v>0</v>
      </c>
      <c r="G89" s="265"/>
      <c r="H89" s="36"/>
      <c r="I89" s="36"/>
      <c r="J89" s="58"/>
      <c r="K89" s="58" t="str">
        <f t="shared" si="5"/>
        <v/>
      </c>
    </row>
    <row r="90" spans="1:13" ht="16.5" customHeight="1" x14ac:dyDescent="0.2">
      <c r="A90" s="277" t="s">
        <v>1078</v>
      </c>
      <c r="B90" s="246" t="s">
        <v>1079</v>
      </c>
      <c r="C90" s="59" t="s">
        <v>947</v>
      </c>
      <c r="D90" s="60">
        <v>220.08</v>
      </c>
      <c r="E90" s="60">
        <f>RESUMO!E90</f>
        <v>7.5</v>
      </c>
      <c r="F90" s="61">
        <f t="shared" si="6"/>
        <v>1650.6</v>
      </c>
      <c r="G90" s="263"/>
      <c r="H90" s="35"/>
      <c r="I90" s="36"/>
      <c r="J90" s="50"/>
      <c r="K90" s="50" t="str">
        <f t="shared" si="5"/>
        <v>X</v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6"/>
        <v>0</v>
      </c>
      <c r="G91" s="265"/>
      <c r="H91" s="36"/>
      <c r="I91" s="36"/>
      <c r="J91" s="58"/>
      <c r="K91" s="58" t="str">
        <f t="shared" si="5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6"/>
        <v>0</v>
      </c>
      <c r="G92" s="265"/>
      <c r="H92" s="36"/>
      <c r="I92" s="36"/>
      <c r="J92" s="58"/>
      <c r="K92" s="58" t="str">
        <f t="shared" si="5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6"/>
        <v>0</v>
      </c>
      <c r="G93" s="265"/>
      <c r="H93" s="36"/>
      <c r="I93" s="36"/>
      <c r="J93" s="58"/>
      <c r="K93" s="58" t="str">
        <f t="shared" si="5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6"/>
        <v>0</v>
      </c>
      <c r="G94" s="265"/>
      <c r="H94" s="36"/>
      <c r="I94" s="36"/>
      <c r="J94" s="58"/>
      <c r="K94" s="58" t="str">
        <f t="shared" si="5"/>
        <v/>
      </c>
    </row>
    <row r="95" spans="1:13" ht="16.5" customHeight="1" x14ac:dyDescent="0.2">
      <c r="A95" s="277" t="s">
        <v>1086</v>
      </c>
      <c r="B95" s="246" t="s">
        <v>1087</v>
      </c>
      <c r="C95" s="59" t="s">
        <v>947</v>
      </c>
      <c r="D95" s="60">
        <v>123.72</v>
      </c>
      <c r="E95" s="60">
        <f>RESUMO!E95</f>
        <v>13</v>
      </c>
      <c r="F95" s="61">
        <f t="shared" si="6"/>
        <v>1608.36</v>
      </c>
      <c r="G95" s="263"/>
      <c r="H95" s="35"/>
      <c r="I95" s="36"/>
      <c r="J95" s="50"/>
      <c r="K95" s="50" t="str">
        <f t="shared" si="5"/>
        <v>X</v>
      </c>
      <c r="M95" s="338"/>
    </row>
    <row r="96" spans="1:13" ht="16.5" customHeight="1" x14ac:dyDescent="0.2">
      <c r="A96" s="277" t="s">
        <v>1088</v>
      </c>
      <c r="B96" s="246" t="s">
        <v>1089</v>
      </c>
      <c r="C96" s="59" t="s">
        <v>947</v>
      </c>
      <c r="D96" s="60">
        <v>53.02</v>
      </c>
      <c r="E96" s="60">
        <f>RESUMO!E96</f>
        <v>21.89</v>
      </c>
      <c r="F96" s="61">
        <f t="shared" si="6"/>
        <v>1160.6099999999999</v>
      </c>
      <c r="G96" s="263"/>
      <c r="H96" s="35"/>
      <c r="I96" s="36"/>
      <c r="J96" s="50"/>
      <c r="K96" s="50" t="str">
        <f t="shared" si="5"/>
        <v>X</v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6"/>
        <v>0</v>
      </c>
      <c r="G97" s="265"/>
      <c r="H97" s="36"/>
      <c r="I97" s="36"/>
      <c r="J97" s="58"/>
      <c r="K97" s="58" t="str">
        <f t="shared" si="5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6"/>
        <v>0</v>
      </c>
      <c r="G98" s="265"/>
      <c r="H98" s="36"/>
      <c r="I98" s="36"/>
      <c r="J98" s="58"/>
      <c r="K98" s="58" t="str">
        <f t="shared" si="5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6"/>
        <v>0</v>
      </c>
      <c r="G99" s="265"/>
      <c r="H99" s="36"/>
      <c r="I99" s="36"/>
      <c r="J99" s="58"/>
      <c r="K99" s="58" t="str">
        <f t="shared" si="5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6"/>
        <v>0</v>
      </c>
      <c r="G100" s="302"/>
      <c r="H100" s="36"/>
      <c r="I100" s="36"/>
      <c r="J100" s="58"/>
      <c r="K100" s="58" t="str">
        <f t="shared" si="5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11851.6</v>
      </c>
      <c r="H101" s="35"/>
      <c r="I101" s="36"/>
      <c r="J101" s="50" t="s">
        <v>914</v>
      </c>
      <c r="K101" s="58" t="str">
        <f t="shared" si="5"/>
        <v>X</v>
      </c>
      <c r="M101" s="338"/>
    </row>
    <row r="102" spans="1:13" ht="16.5" customHeight="1" x14ac:dyDescent="0.2">
      <c r="A102" s="277" t="s">
        <v>1099</v>
      </c>
      <c r="B102" s="283" t="s">
        <v>552</v>
      </c>
      <c r="C102" s="59" t="s">
        <v>889</v>
      </c>
      <c r="D102" s="60">
        <v>10</v>
      </c>
      <c r="E102" s="60">
        <f>RESUMO!E102</f>
        <v>60.1</v>
      </c>
      <c r="F102" s="212">
        <f t="shared" ref="F102:F133" si="7">IF($D102=0,0,ROUND($D102*$E102,2))</f>
        <v>601</v>
      </c>
      <c r="G102" s="264"/>
      <c r="H102" s="35"/>
      <c r="I102" s="36"/>
      <c r="J102" s="50"/>
      <c r="K102" s="58" t="str">
        <f t="shared" si="5"/>
        <v>X</v>
      </c>
      <c r="M102" s="338"/>
    </row>
    <row r="103" spans="1:13" ht="16.5" customHeight="1" x14ac:dyDescent="0.2">
      <c r="A103" s="289" t="s">
        <v>1100</v>
      </c>
      <c r="B103" s="246" t="s">
        <v>270</v>
      </c>
      <c r="C103" s="59" t="s">
        <v>889</v>
      </c>
      <c r="D103" s="60">
        <v>102</v>
      </c>
      <c r="E103" s="60">
        <f>RESUMO!E103</f>
        <v>110.3</v>
      </c>
      <c r="F103" s="61">
        <f t="shared" si="7"/>
        <v>11250.6</v>
      </c>
      <c r="G103" s="263"/>
      <c r="H103" s="35"/>
      <c r="I103" s="36"/>
      <c r="J103" s="50"/>
      <c r="K103" s="58" t="str">
        <f t="shared" si="5"/>
        <v>X</v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>
        <v>0</v>
      </c>
      <c r="E104" s="60">
        <f>RESUMO!E104</f>
        <v>0</v>
      </c>
      <c r="F104" s="61">
        <f t="shared" si="7"/>
        <v>0</v>
      </c>
      <c r="G104" s="263"/>
      <c r="H104" s="35"/>
      <c r="I104" s="36"/>
      <c r="J104" s="50"/>
      <c r="K104" s="58" t="str">
        <f t="shared" si="5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7"/>
        <v>0</v>
      </c>
      <c r="G105" s="265"/>
      <c r="H105" s="36"/>
      <c r="I105" s="36"/>
      <c r="J105" s="58"/>
      <c r="K105" s="58" t="str">
        <f t="shared" si="5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7"/>
        <v>0</v>
      </c>
      <c r="G106" s="265"/>
      <c r="H106" s="36"/>
      <c r="I106" s="36"/>
      <c r="J106" s="58"/>
      <c r="K106" s="58" t="str">
        <f t="shared" si="5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7"/>
        <v>0</v>
      </c>
      <c r="G107" s="265"/>
      <c r="H107" s="36"/>
      <c r="I107" s="36"/>
      <c r="J107" s="58"/>
      <c r="K107" s="58" t="str">
        <f t="shared" ref="K107:K134" si="8">IF(G107&gt;0,"X",IF(F107&gt;0,"X",""))</f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7"/>
        <v>0</v>
      </c>
      <c r="G108" s="265"/>
      <c r="H108" s="36"/>
      <c r="I108" s="36"/>
      <c r="J108" s="58"/>
      <c r="K108" s="58" t="str">
        <f t="shared" si="8"/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7"/>
        <v>0</v>
      </c>
      <c r="G109" s="265"/>
      <c r="H109" s="36"/>
      <c r="I109" s="36"/>
      <c r="J109" s="58"/>
      <c r="K109" s="58" t="str">
        <f t="shared" si="8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7"/>
        <v>0</v>
      </c>
      <c r="G110" s="265"/>
      <c r="H110" s="36"/>
      <c r="I110" s="36"/>
      <c r="J110" s="58"/>
      <c r="K110" s="58" t="str">
        <f t="shared" si="8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7"/>
        <v>0</v>
      </c>
      <c r="G111" s="265"/>
      <c r="H111" s="36"/>
      <c r="I111" s="36"/>
      <c r="J111" s="58"/>
      <c r="K111" s="58" t="str">
        <f t="shared" si="8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7"/>
        <v>0</v>
      </c>
      <c r="G112" s="265"/>
      <c r="H112" s="36"/>
      <c r="I112" s="36"/>
      <c r="J112" s="58"/>
      <c r="K112" s="58" t="str">
        <f t="shared" si="8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7"/>
        <v>0</v>
      </c>
      <c r="G113" s="265"/>
      <c r="H113" s="36"/>
      <c r="I113" s="36"/>
      <c r="J113" s="58"/>
      <c r="K113" s="58" t="str">
        <f t="shared" si="8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7"/>
        <v>0</v>
      </c>
      <c r="G114" s="265"/>
      <c r="H114" s="36"/>
      <c r="I114" s="36"/>
      <c r="J114" s="58"/>
      <c r="K114" s="58" t="str">
        <f t="shared" si="8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7"/>
        <v>0</v>
      </c>
      <c r="G115" s="265"/>
      <c r="H115" s="36"/>
      <c r="I115" s="36"/>
      <c r="J115" s="58"/>
      <c r="K115" s="58" t="str">
        <f t="shared" si="8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7"/>
        <v>0</v>
      </c>
      <c r="G116" s="265"/>
      <c r="H116" s="36"/>
      <c r="I116" s="36"/>
      <c r="J116" s="58"/>
      <c r="K116" s="58" t="str">
        <f t="shared" si="8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7"/>
        <v>0</v>
      </c>
      <c r="G117" s="265"/>
      <c r="H117" s="36"/>
      <c r="I117" s="36"/>
      <c r="J117" s="58"/>
      <c r="K117" s="58" t="str">
        <f t="shared" si="8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7"/>
        <v>0</v>
      </c>
      <c r="G118" s="265"/>
      <c r="H118" s="36"/>
      <c r="I118" s="36"/>
      <c r="J118" s="58"/>
      <c r="K118" s="58" t="str">
        <f t="shared" si="8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7"/>
        <v>0</v>
      </c>
      <c r="G119" s="265"/>
      <c r="H119" s="36"/>
      <c r="I119" s="36"/>
      <c r="J119" s="58"/>
      <c r="K119" s="58" t="str">
        <f t="shared" si="8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7"/>
        <v>0</v>
      </c>
      <c r="G120" s="265"/>
      <c r="H120" s="36"/>
      <c r="I120" s="36"/>
      <c r="J120" s="58"/>
      <c r="K120" s="58" t="str">
        <f t="shared" si="8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7"/>
        <v>0</v>
      </c>
      <c r="G121" s="265"/>
      <c r="H121" s="36"/>
      <c r="I121" s="36"/>
      <c r="J121" s="58"/>
      <c r="K121" s="58" t="str">
        <f t="shared" si="8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7"/>
        <v>0</v>
      </c>
      <c r="G122" s="265"/>
      <c r="H122" s="36"/>
      <c r="I122" s="36"/>
      <c r="J122" s="58"/>
      <c r="K122" s="58" t="str">
        <f t="shared" si="8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7"/>
        <v>0</v>
      </c>
      <c r="G123" s="265"/>
      <c r="H123" s="36"/>
      <c r="I123" s="36"/>
      <c r="J123" s="58"/>
      <c r="K123" s="58" t="str">
        <f t="shared" si="8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7"/>
        <v>0</v>
      </c>
      <c r="G124" s="265"/>
      <c r="H124" s="36"/>
      <c r="I124" s="36"/>
      <c r="J124" s="58"/>
      <c r="K124" s="58" t="str">
        <f t="shared" si="8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7"/>
        <v>0</v>
      </c>
      <c r="G125" s="265"/>
      <c r="H125" s="36"/>
      <c r="I125" s="36"/>
      <c r="J125" s="58"/>
      <c r="K125" s="58" t="str">
        <f t="shared" si="8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7"/>
        <v>0</v>
      </c>
      <c r="G126" s="265"/>
      <c r="H126" s="36"/>
      <c r="I126" s="36"/>
      <c r="J126" s="58"/>
      <c r="K126" s="58" t="str">
        <f t="shared" si="8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7"/>
        <v>0</v>
      </c>
      <c r="G127" s="265"/>
      <c r="H127" s="36"/>
      <c r="I127" s="36"/>
      <c r="J127" s="58"/>
      <c r="K127" s="58" t="str">
        <f t="shared" si="8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7"/>
        <v>0</v>
      </c>
      <c r="G128" s="265"/>
      <c r="H128" s="36"/>
      <c r="I128" s="36"/>
      <c r="J128" s="58"/>
      <c r="K128" s="58" t="str">
        <f t="shared" si="8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7"/>
        <v>0</v>
      </c>
      <c r="G129" s="265"/>
      <c r="H129" s="36"/>
      <c r="I129" s="36"/>
      <c r="J129" s="58"/>
      <c r="K129" s="58" t="str">
        <f t="shared" si="8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7"/>
        <v>0</v>
      </c>
      <c r="G130" s="265"/>
      <c r="H130" s="36"/>
      <c r="I130" s="36"/>
      <c r="J130" s="58"/>
      <c r="K130" s="58" t="str">
        <f t="shared" si="8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7"/>
        <v>0</v>
      </c>
      <c r="G131" s="265"/>
      <c r="H131" s="36"/>
      <c r="I131" s="36"/>
      <c r="J131" s="58"/>
      <c r="K131" s="58" t="str">
        <f t="shared" si="8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7"/>
        <v>0</v>
      </c>
      <c r="G132" s="265"/>
      <c r="H132" s="36"/>
      <c r="I132" s="36"/>
      <c r="J132" s="58"/>
      <c r="K132" s="58" t="str">
        <f t="shared" si="8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7"/>
        <v>0</v>
      </c>
      <c r="G133" s="265"/>
      <c r="H133" s="36"/>
      <c r="I133" s="36"/>
      <c r="J133" s="58"/>
      <c r="K133" s="58" t="str">
        <f t="shared" si="8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9">IF($D134=0,0,ROUND($D134*$E134,2))</f>
        <v>0</v>
      </c>
      <c r="G134" s="265"/>
      <c r="H134" s="36"/>
      <c r="I134" s="36"/>
      <c r="J134" s="58"/>
      <c r="K134" s="58" t="str">
        <f t="shared" si="8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9"/>
        <v>0</v>
      </c>
      <c r="G135" s="265"/>
      <c r="H135" s="36"/>
      <c r="I135" s="36"/>
      <c r="J135" s="58"/>
      <c r="K135" s="58" t="str">
        <f t="shared" ref="K135:K166" si="10">IF(G135&gt;0,"X",IF(F135&gt;0,"X",""))</f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9"/>
        <v>0</v>
      </c>
      <c r="G136" s="265"/>
      <c r="H136" s="36"/>
      <c r="I136" s="36"/>
      <c r="J136" s="58"/>
      <c r="K136" s="58" t="str">
        <f t="shared" si="10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9"/>
        <v>0</v>
      </c>
      <c r="G137" s="265"/>
      <c r="H137" s="36"/>
      <c r="I137" s="36"/>
      <c r="J137" s="58"/>
      <c r="K137" s="58" t="str">
        <f t="shared" si="10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9"/>
        <v>0</v>
      </c>
      <c r="G138" s="265"/>
      <c r="H138" s="36"/>
      <c r="I138" s="36"/>
      <c r="J138" s="58"/>
      <c r="K138" s="58" t="str">
        <f t="shared" si="10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9"/>
        <v>0</v>
      </c>
      <c r="G139" s="265"/>
      <c r="H139" s="36"/>
      <c r="I139" s="36"/>
      <c r="J139" s="58"/>
      <c r="K139" s="58" t="str">
        <f t="shared" si="10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9"/>
        <v>0</v>
      </c>
      <c r="G140" s="265"/>
      <c r="H140" s="36"/>
      <c r="I140" s="36"/>
      <c r="J140" s="58"/>
      <c r="K140" s="58" t="str">
        <f t="shared" si="10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9"/>
        <v>0</v>
      </c>
      <c r="G141" s="265"/>
      <c r="H141" s="36"/>
      <c r="I141" s="36"/>
      <c r="J141" s="58"/>
      <c r="K141" s="58" t="str">
        <f t="shared" si="10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9"/>
        <v>0</v>
      </c>
      <c r="G142" s="265"/>
      <c r="H142" s="36"/>
      <c r="I142" s="36"/>
      <c r="J142" s="58"/>
      <c r="K142" s="58" t="str">
        <f t="shared" si="10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9"/>
        <v>0</v>
      </c>
      <c r="G143" s="265"/>
      <c r="H143" s="36"/>
      <c r="I143" s="36"/>
      <c r="J143" s="58"/>
      <c r="K143" s="58" t="str">
        <f t="shared" si="10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9"/>
        <v>0</v>
      </c>
      <c r="G144" s="265"/>
      <c r="H144" s="36"/>
      <c r="I144" s="36"/>
      <c r="J144" s="58"/>
      <c r="K144" s="58" t="str">
        <f t="shared" si="10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9"/>
        <v>0</v>
      </c>
      <c r="G145" s="265"/>
      <c r="H145" s="36"/>
      <c r="I145" s="36"/>
      <c r="J145" s="58"/>
      <c r="K145" s="58" t="str">
        <f t="shared" si="10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9"/>
        <v>0</v>
      </c>
      <c r="G146" s="265"/>
      <c r="H146" s="36"/>
      <c r="I146" s="36"/>
      <c r="J146" s="58"/>
      <c r="K146" s="58" t="str">
        <f t="shared" si="10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9"/>
        <v>0</v>
      </c>
      <c r="G147" s="265"/>
      <c r="H147" s="36"/>
      <c r="I147" s="36"/>
      <c r="J147" s="58"/>
      <c r="K147" s="58" t="str">
        <f t="shared" si="10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9"/>
        <v>0</v>
      </c>
      <c r="G148" s="265"/>
      <c r="H148" s="36"/>
      <c r="I148" s="36"/>
      <c r="J148" s="58"/>
      <c r="K148" s="58" t="str">
        <f t="shared" si="10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9"/>
        <v>0</v>
      </c>
      <c r="G149" s="265"/>
      <c r="H149" s="36"/>
      <c r="I149" s="36"/>
      <c r="J149" s="58"/>
      <c r="K149" s="58" t="str">
        <f t="shared" si="10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9"/>
        <v>0</v>
      </c>
      <c r="G150" s="265"/>
      <c r="H150" s="36"/>
      <c r="I150" s="36"/>
      <c r="J150" s="58"/>
      <c r="K150" s="58" t="str">
        <f t="shared" si="10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9"/>
        <v>0</v>
      </c>
      <c r="G151" s="265"/>
      <c r="H151" s="36"/>
      <c r="I151" s="36"/>
      <c r="J151" s="58"/>
      <c r="K151" s="58" t="str">
        <f t="shared" si="10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9"/>
        <v>0</v>
      </c>
      <c r="G152" s="265"/>
      <c r="H152" s="36"/>
      <c r="I152" s="36"/>
      <c r="J152" s="58"/>
      <c r="K152" s="58" t="str">
        <f t="shared" si="10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9"/>
        <v>0</v>
      </c>
      <c r="G153" s="265"/>
      <c r="H153" s="36"/>
      <c r="I153" s="36"/>
      <c r="J153" s="58"/>
      <c r="K153" s="58" t="str">
        <f t="shared" si="10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9"/>
        <v>0</v>
      </c>
      <c r="G154" s="265"/>
      <c r="H154" s="36"/>
      <c r="I154" s="36"/>
      <c r="J154" s="58"/>
      <c r="K154" s="58" t="str">
        <f t="shared" si="10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9"/>
        <v>0</v>
      </c>
      <c r="G155" s="265"/>
      <c r="H155" s="36"/>
      <c r="I155" s="36"/>
      <c r="J155" s="58"/>
      <c r="K155" s="58" t="str">
        <f t="shared" si="10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9"/>
        <v>0</v>
      </c>
      <c r="G156" s="265"/>
      <c r="H156" s="36"/>
      <c r="I156" s="36"/>
      <c r="J156" s="58"/>
      <c r="K156" s="58" t="str">
        <f t="shared" si="10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9"/>
        <v>0</v>
      </c>
      <c r="G157" s="265"/>
      <c r="H157" s="36"/>
      <c r="I157" s="36"/>
      <c r="J157" s="58"/>
      <c r="K157" s="58" t="str">
        <f t="shared" si="10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9"/>
        <v>0</v>
      </c>
      <c r="G158" s="265"/>
      <c r="H158" s="36"/>
      <c r="I158" s="36"/>
      <c r="J158" s="58"/>
      <c r="K158" s="58" t="str">
        <f t="shared" si="10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9"/>
        <v>0</v>
      </c>
      <c r="G159" s="265"/>
      <c r="H159" s="36"/>
      <c r="I159" s="36"/>
      <c r="J159" s="58"/>
      <c r="K159" s="58" t="str">
        <f t="shared" si="10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9"/>
        <v>0</v>
      </c>
      <c r="G160" s="265"/>
      <c r="H160" s="36"/>
      <c r="I160" s="36"/>
      <c r="J160" s="58"/>
      <c r="K160" s="58" t="str">
        <f t="shared" si="10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9"/>
        <v>0</v>
      </c>
      <c r="G161" s="265"/>
      <c r="H161" s="36"/>
      <c r="I161" s="36"/>
      <c r="J161" s="58"/>
      <c r="K161" s="58" t="str">
        <f t="shared" si="10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9"/>
        <v>0</v>
      </c>
      <c r="G162" s="265"/>
      <c r="H162" s="36"/>
      <c r="I162" s="36"/>
      <c r="J162" s="58"/>
      <c r="K162" s="58" t="str">
        <f t="shared" si="10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9"/>
        <v>0</v>
      </c>
      <c r="G163" s="265"/>
      <c r="H163" s="36"/>
      <c r="I163" s="36"/>
      <c r="J163" s="58"/>
      <c r="K163" s="58" t="str">
        <f t="shared" si="10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9"/>
        <v>0</v>
      </c>
      <c r="G164" s="265"/>
      <c r="H164" s="36"/>
      <c r="I164" s="36"/>
      <c r="J164" s="58"/>
      <c r="K164" s="58" t="str">
        <f t="shared" si="10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9"/>
        <v>0</v>
      </c>
      <c r="G165" s="265"/>
      <c r="H165" s="36"/>
      <c r="I165" s="36"/>
      <c r="J165" s="58"/>
      <c r="K165" s="58" t="str">
        <f t="shared" si="10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1">IF($D166=0,0,ROUND($D166*$E166,2))</f>
        <v>0</v>
      </c>
      <c r="G166" s="265"/>
      <c r="H166" s="36"/>
      <c r="I166" s="36"/>
      <c r="J166" s="58"/>
      <c r="K166" s="58" t="str">
        <f t="shared" si="10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1"/>
        <v>0</v>
      </c>
      <c r="G167" s="265"/>
      <c r="H167" s="36"/>
      <c r="I167" s="36"/>
      <c r="J167" s="58"/>
      <c r="K167" s="58" t="str">
        <f t="shared" ref="K167:K179" si="12">IF(G167&gt;0,"X",IF(F167&gt;0,"X",""))</f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1"/>
        <v>0</v>
      </c>
      <c r="G168" s="265"/>
      <c r="H168" s="36"/>
      <c r="I168" s="36"/>
      <c r="J168" s="58"/>
      <c r="K168" s="58" t="str">
        <f t="shared" si="12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1"/>
        <v>0</v>
      </c>
      <c r="G169" s="265"/>
      <c r="H169" s="36"/>
      <c r="I169" s="36"/>
      <c r="J169" s="58"/>
      <c r="K169" s="58" t="str">
        <f t="shared" si="12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1"/>
        <v>0</v>
      </c>
      <c r="G170" s="265"/>
      <c r="H170" s="36"/>
      <c r="I170" s="36"/>
      <c r="J170" s="58"/>
      <c r="K170" s="58" t="str">
        <f t="shared" si="12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1"/>
        <v>0</v>
      </c>
      <c r="G171" s="265"/>
      <c r="H171" s="36"/>
      <c r="I171" s="36"/>
      <c r="J171" s="58"/>
      <c r="K171" s="58" t="str">
        <f t="shared" si="12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1"/>
        <v>0</v>
      </c>
      <c r="G172" s="265"/>
      <c r="H172" s="36"/>
      <c r="I172" s="36"/>
      <c r="J172" s="58"/>
      <c r="K172" s="58" t="str">
        <f t="shared" si="12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1"/>
        <v>0</v>
      </c>
      <c r="G173" s="265"/>
      <c r="H173" s="36"/>
      <c r="I173" s="36"/>
      <c r="J173" s="58"/>
      <c r="K173" s="58" t="str">
        <f t="shared" si="12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1"/>
        <v>0</v>
      </c>
      <c r="G174" s="265"/>
      <c r="H174" s="36"/>
      <c r="I174" s="36"/>
      <c r="J174" s="58"/>
      <c r="K174" s="58" t="str">
        <f t="shared" si="12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1"/>
        <v>0</v>
      </c>
      <c r="G175" s="265"/>
      <c r="H175" s="36"/>
      <c r="I175" s="36"/>
      <c r="J175" s="58"/>
      <c r="K175" s="58" t="str">
        <f t="shared" si="12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1"/>
        <v>0</v>
      </c>
      <c r="G176" s="265"/>
      <c r="H176" s="36"/>
      <c r="I176" s="36"/>
      <c r="J176" s="58"/>
      <c r="K176" s="58" t="str">
        <f t="shared" si="12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1"/>
        <v>0</v>
      </c>
      <c r="G177" s="265"/>
      <c r="H177" s="36"/>
      <c r="I177" s="36"/>
      <c r="J177" s="58"/>
      <c r="K177" s="58" t="str">
        <f t="shared" si="12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1"/>
        <v>0</v>
      </c>
      <c r="G178" s="265"/>
      <c r="H178" s="36"/>
      <c r="I178" s="36"/>
      <c r="J178" s="58"/>
      <c r="K178" s="58" t="str">
        <f t="shared" si="12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1"/>
        <v>0</v>
      </c>
      <c r="G179" s="265"/>
      <c r="H179" s="36"/>
      <c r="I179" s="36"/>
      <c r="J179" s="58"/>
      <c r="K179" s="58" t="str">
        <f t="shared" si="12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1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1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1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1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1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1"/>
        <v>0</v>
      </c>
      <c r="G185" s="302"/>
      <c r="H185" s="36"/>
      <c r="I185" s="36"/>
      <c r="J185" s="58"/>
      <c r="K185" s="58"/>
    </row>
    <row r="186" spans="1:13" ht="16.5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5268</v>
      </c>
      <c r="H186" s="35"/>
      <c r="I186" s="36"/>
      <c r="J186" s="50" t="s">
        <v>914</v>
      </c>
      <c r="K186" s="50" t="str">
        <f t="shared" ref="K186:K251" si="13">IF(G186&gt;0,"X",IF(F186&gt;0,"X",""))</f>
        <v>X</v>
      </c>
      <c r="M186" s="338"/>
    </row>
    <row r="187" spans="1:13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4">IF($D187=0,0,ROUND($D187*$E187,2))</f>
        <v>0</v>
      </c>
      <c r="G187" s="266"/>
      <c r="H187" s="36"/>
      <c r="I187" s="36"/>
      <c r="J187" s="58"/>
      <c r="K187" s="58" t="str">
        <f t="shared" si="13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4"/>
        <v>0</v>
      </c>
      <c r="G188" s="265"/>
      <c r="H188" s="36"/>
      <c r="I188" s="36"/>
      <c r="J188" s="58"/>
      <c r="K188" s="58" t="str">
        <f t="shared" si="13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4"/>
        <v>0</v>
      </c>
      <c r="G189" s="265"/>
      <c r="H189" s="36"/>
      <c r="I189" s="36"/>
      <c r="J189" s="58"/>
      <c r="K189" s="58" t="str">
        <f t="shared" si="13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4"/>
        <v>0</v>
      </c>
      <c r="G190" s="265"/>
      <c r="H190" s="36"/>
      <c r="I190" s="36"/>
      <c r="J190" s="58"/>
      <c r="K190" s="58" t="str">
        <f t="shared" si="13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4"/>
        <v>0</v>
      </c>
      <c r="G191" s="265"/>
      <c r="H191" s="36"/>
      <c r="I191" s="36"/>
      <c r="J191" s="58"/>
      <c r="K191" s="58" t="str">
        <f t="shared" si="13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4"/>
        <v>0</v>
      </c>
      <c r="G192" s="265"/>
      <c r="H192" s="36"/>
      <c r="I192" s="36"/>
      <c r="J192" s="58"/>
      <c r="K192" s="58" t="str">
        <f t="shared" si="13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4"/>
        <v>0</v>
      </c>
      <c r="G193" s="265"/>
      <c r="H193" s="36"/>
      <c r="I193" s="36"/>
      <c r="J193" s="58"/>
      <c r="K193" s="58" t="str">
        <f t="shared" si="13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4"/>
        <v>0</v>
      </c>
      <c r="G194" s="265"/>
      <c r="H194" s="36"/>
      <c r="I194" s="36"/>
      <c r="J194" s="58"/>
      <c r="K194" s="58" t="str">
        <f t="shared" si="13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4"/>
        <v>0</v>
      </c>
      <c r="G195" s="265"/>
      <c r="H195" s="36"/>
      <c r="I195" s="36"/>
      <c r="J195" s="58"/>
      <c r="K195" s="58" t="str">
        <f t="shared" si="13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4"/>
        <v>0</v>
      </c>
      <c r="G196" s="265"/>
      <c r="H196" s="36"/>
      <c r="I196" s="36"/>
      <c r="J196" s="58"/>
      <c r="K196" s="58" t="str">
        <f t="shared" si="13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4"/>
        <v>0</v>
      </c>
      <c r="G197" s="265"/>
      <c r="H197" s="36"/>
      <c r="I197" s="36"/>
      <c r="J197" s="58"/>
      <c r="K197" s="58" t="str">
        <f t="shared" si="13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4"/>
        <v>0</v>
      </c>
      <c r="G198" s="265"/>
      <c r="H198" s="36"/>
      <c r="I198" s="36"/>
      <c r="J198" s="58"/>
      <c r="K198" s="58" t="str">
        <f t="shared" si="13"/>
        <v/>
      </c>
    </row>
    <row r="199" spans="1:13" ht="16.5" customHeight="1" x14ac:dyDescent="0.2">
      <c r="A199" s="277" t="s">
        <v>114</v>
      </c>
      <c r="B199" s="246" t="s">
        <v>1192</v>
      </c>
      <c r="C199" s="59" t="s">
        <v>917</v>
      </c>
      <c r="D199" s="60">
        <v>2</v>
      </c>
      <c r="E199" s="60">
        <f>RESUMO!E199</f>
        <v>914</v>
      </c>
      <c r="F199" s="61">
        <f t="shared" si="14"/>
        <v>1828</v>
      </c>
      <c r="G199" s="263"/>
      <c r="H199" s="35"/>
      <c r="I199" s="36"/>
      <c r="J199" s="50"/>
      <c r="K199" s="50" t="str">
        <f t="shared" si="13"/>
        <v>X</v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4"/>
        <v>0</v>
      </c>
      <c r="G200" s="263"/>
      <c r="H200" s="35"/>
      <c r="I200" s="36"/>
      <c r="J200" s="50"/>
      <c r="K200" s="50" t="str">
        <f t="shared" si="13"/>
        <v/>
      </c>
      <c r="M200" s="338"/>
    </row>
    <row r="201" spans="1:13" ht="16.5" hidden="1" customHeight="1" x14ac:dyDescent="0.2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4"/>
        <v>0</v>
      </c>
      <c r="G201" s="263"/>
      <c r="H201" s="35"/>
      <c r="I201" s="36"/>
      <c r="J201" s="50"/>
      <c r="K201" s="50" t="str">
        <f t="shared" si="13"/>
        <v/>
      </c>
      <c r="M201" s="338"/>
    </row>
    <row r="202" spans="1:13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4"/>
        <v>0</v>
      </c>
      <c r="G202" s="265"/>
      <c r="H202" s="36"/>
      <c r="I202" s="36"/>
      <c r="J202" s="58"/>
      <c r="K202" s="58" t="str">
        <f t="shared" si="13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4"/>
        <v>0</v>
      </c>
      <c r="G203" s="265"/>
      <c r="H203" s="36"/>
      <c r="I203" s="36"/>
      <c r="J203" s="58"/>
      <c r="K203" s="58" t="str">
        <f t="shared" si="13"/>
        <v/>
      </c>
    </row>
    <row r="204" spans="1:13" s="20" customFormat="1" ht="16.5" hidden="1" customHeight="1" x14ac:dyDescent="0.2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4"/>
        <v>0</v>
      </c>
      <c r="G204" s="265"/>
      <c r="H204" s="36"/>
      <c r="I204" s="36"/>
      <c r="J204" s="58"/>
      <c r="K204" s="58" t="str">
        <f t="shared" si="13"/>
        <v/>
      </c>
    </row>
    <row r="205" spans="1:13" s="20" customFormat="1" ht="16.5" customHeight="1" thickBot="1" x14ac:dyDescent="0.25">
      <c r="A205" s="290" t="s">
        <v>121</v>
      </c>
      <c r="B205" s="250" t="s">
        <v>122</v>
      </c>
      <c r="C205" s="55" t="s">
        <v>917</v>
      </c>
      <c r="D205" s="60">
        <v>2</v>
      </c>
      <c r="E205" s="60">
        <f>RESUMO!E205</f>
        <v>1720</v>
      </c>
      <c r="F205" s="57">
        <f t="shared" si="14"/>
        <v>3440</v>
      </c>
      <c r="G205" s="265"/>
      <c r="H205" s="36"/>
      <c r="I205" s="36"/>
      <c r="J205" s="58"/>
      <c r="K205" s="58" t="str">
        <f t="shared" si="13"/>
        <v>X</v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4"/>
        <v>0</v>
      </c>
      <c r="G206" s="265"/>
      <c r="H206" s="36"/>
      <c r="I206" s="36"/>
      <c r="J206" s="58"/>
      <c r="K206" s="58" t="str">
        <f t="shared" si="13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4"/>
        <v>0</v>
      </c>
      <c r="G207" s="265"/>
      <c r="H207" s="36"/>
      <c r="I207" s="36"/>
      <c r="J207" s="58"/>
      <c r="K207" s="58" t="str">
        <f t="shared" si="13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4"/>
        <v>0</v>
      </c>
      <c r="G208" s="265"/>
      <c r="H208" s="36"/>
      <c r="I208" s="36"/>
      <c r="J208" s="58"/>
      <c r="K208" s="58" t="str">
        <f t="shared" si="13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4"/>
        <v>0</v>
      </c>
      <c r="G209" s="265"/>
      <c r="H209" s="36"/>
      <c r="I209" s="36"/>
      <c r="J209" s="58"/>
      <c r="K209" s="58" t="str">
        <f t="shared" si="13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4"/>
        <v>0</v>
      </c>
      <c r="G210" s="265"/>
      <c r="H210" s="36"/>
      <c r="I210" s="36"/>
      <c r="J210" s="58"/>
      <c r="K210" s="58" t="str">
        <f t="shared" si="13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4"/>
        <v>0</v>
      </c>
      <c r="G211" s="265"/>
      <c r="H211" s="36"/>
      <c r="I211" s="36"/>
      <c r="J211" s="58"/>
      <c r="K211" s="58" t="str">
        <f t="shared" si="13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4"/>
        <v>0</v>
      </c>
      <c r="G212" s="265"/>
      <c r="H212" s="36"/>
      <c r="I212" s="36"/>
      <c r="J212" s="58"/>
      <c r="K212" s="58" t="str">
        <f t="shared" si="13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4"/>
        <v>0</v>
      </c>
      <c r="G213" s="265"/>
      <c r="H213" s="36"/>
      <c r="I213" s="36"/>
      <c r="J213" s="58"/>
      <c r="K213" s="58" t="str">
        <f t="shared" si="13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4"/>
        <v>0</v>
      </c>
      <c r="G214" s="265"/>
      <c r="H214" s="36"/>
      <c r="I214" s="36"/>
      <c r="J214" s="58"/>
      <c r="K214" s="58" t="str">
        <f t="shared" si="13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4"/>
        <v>0</v>
      </c>
      <c r="G215" s="265"/>
      <c r="H215" s="36"/>
      <c r="I215" s="36"/>
      <c r="J215" s="58"/>
      <c r="K215" s="58" t="str">
        <f t="shared" si="13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4"/>
        <v>0</v>
      </c>
      <c r="G216" s="265"/>
      <c r="H216" s="36"/>
      <c r="I216" s="36"/>
      <c r="J216" s="58"/>
      <c r="K216" s="58" t="str">
        <f t="shared" si="13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4"/>
        <v>0</v>
      </c>
      <c r="G217" s="265"/>
      <c r="H217" s="36"/>
      <c r="I217" s="36"/>
      <c r="J217" s="58"/>
      <c r="K217" s="58" t="str">
        <f t="shared" si="13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4"/>
        <v>0</v>
      </c>
      <c r="G218" s="265"/>
      <c r="H218" s="36"/>
      <c r="I218" s="36"/>
      <c r="J218" s="58"/>
      <c r="K218" s="58" t="str">
        <f t="shared" si="13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4"/>
        <v>0</v>
      </c>
      <c r="G219" s="265"/>
      <c r="H219" s="36"/>
      <c r="I219" s="36"/>
      <c r="J219" s="58"/>
      <c r="K219" s="58" t="str">
        <f t="shared" si="13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4"/>
        <v>0</v>
      </c>
      <c r="G220" s="265"/>
      <c r="H220" s="36"/>
      <c r="I220" s="36"/>
      <c r="J220" s="58"/>
      <c r="K220" s="58" t="str">
        <f t="shared" si="13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4"/>
        <v>0</v>
      </c>
      <c r="G221" s="265"/>
      <c r="H221" s="36"/>
      <c r="I221" s="36"/>
      <c r="J221" s="58"/>
      <c r="K221" s="58" t="str">
        <f t="shared" si="13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4"/>
        <v>0</v>
      </c>
      <c r="G222" s="265"/>
      <c r="H222" s="36"/>
      <c r="I222" s="36"/>
      <c r="J222" s="58"/>
      <c r="K222" s="58" t="str">
        <f t="shared" si="13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4"/>
        <v>0</v>
      </c>
      <c r="G223" s="265"/>
      <c r="H223" s="36"/>
      <c r="I223" s="36"/>
      <c r="J223" s="58"/>
      <c r="K223" s="58" t="str">
        <f t="shared" si="13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4"/>
        <v>0</v>
      </c>
      <c r="G224" s="265"/>
      <c r="H224" s="36"/>
      <c r="I224" s="36"/>
      <c r="J224" s="58"/>
      <c r="K224" s="58" t="str">
        <f t="shared" si="13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4"/>
        <v>0</v>
      </c>
      <c r="G225" s="265"/>
      <c r="H225" s="36"/>
      <c r="I225" s="36"/>
      <c r="J225" s="58"/>
      <c r="K225" s="58" t="str">
        <f t="shared" si="13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4"/>
        <v>0</v>
      </c>
      <c r="G226" s="265"/>
      <c r="H226" s="36"/>
      <c r="I226" s="36"/>
      <c r="J226" s="58"/>
      <c r="K226" s="58" t="str">
        <f t="shared" si="13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4"/>
        <v>0</v>
      </c>
      <c r="G227" s="265"/>
      <c r="H227" s="36"/>
      <c r="I227" s="36"/>
      <c r="J227" s="58"/>
      <c r="K227" s="58" t="str">
        <f t="shared" si="13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4"/>
        <v>0</v>
      </c>
      <c r="G228" s="302"/>
      <c r="H228" s="36"/>
      <c r="I228" s="36"/>
      <c r="J228" s="58"/>
      <c r="K228" s="58" t="str">
        <f t="shared" si="13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3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3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3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3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3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3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5">IF($D235=0,0,ROUND($D235*$E235,2))</f>
        <v>0</v>
      </c>
      <c r="G235" s="266"/>
      <c r="H235" s="36"/>
      <c r="I235" s="36"/>
      <c r="J235" s="58"/>
      <c r="K235" s="58" t="str">
        <f t="shared" si="13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5"/>
        <v>0</v>
      </c>
      <c r="G236" s="265"/>
      <c r="H236" s="36"/>
      <c r="I236" s="36"/>
      <c r="J236" s="58"/>
      <c r="K236" s="58" t="str">
        <f t="shared" si="13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5"/>
        <v>0</v>
      </c>
      <c r="G237" s="263"/>
      <c r="H237" s="35"/>
      <c r="I237" s="36"/>
      <c r="J237" s="50"/>
      <c r="K237" s="50" t="str">
        <f t="shared" si="13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5"/>
        <v>0</v>
      </c>
      <c r="G238" s="265"/>
      <c r="H238" s="36"/>
      <c r="I238" s="36"/>
      <c r="J238" s="58"/>
      <c r="K238" s="58" t="str">
        <f t="shared" si="13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5"/>
        <v>0</v>
      </c>
      <c r="G239" s="265"/>
      <c r="H239" s="36"/>
      <c r="I239" s="36"/>
      <c r="J239" s="58"/>
      <c r="K239" s="58" t="str">
        <f t="shared" si="13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5"/>
        <v>0</v>
      </c>
      <c r="G240" s="265"/>
      <c r="H240" s="36"/>
      <c r="I240" s="36"/>
      <c r="J240" s="58"/>
      <c r="K240" s="58" t="str">
        <f t="shared" si="13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5"/>
        <v>0</v>
      </c>
      <c r="G241" s="302"/>
      <c r="H241" s="36"/>
      <c r="I241" s="36"/>
      <c r="J241" s="58"/>
      <c r="K241" s="58" t="str">
        <f t="shared" si="13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3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6">IF($D243=0,0,ROUND($D243*$E243,2))</f>
        <v>0</v>
      </c>
      <c r="G243" s="266"/>
      <c r="H243" s="36"/>
      <c r="I243" s="36"/>
      <c r="J243" s="58"/>
      <c r="K243" s="58" t="str">
        <f t="shared" si="13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6"/>
        <v>0</v>
      </c>
      <c r="G244" s="265"/>
      <c r="H244" s="36"/>
      <c r="I244" s="36"/>
      <c r="J244" s="58"/>
      <c r="K244" s="58" t="str">
        <f t="shared" si="13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6"/>
        <v>0</v>
      </c>
      <c r="G245" s="265"/>
      <c r="H245" s="36"/>
      <c r="I245" s="36"/>
      <c r="J245" s="58"/>
      <c r="K245" s="58" t="str">
        <f t="shared" si="13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6"/>
        <v>0</v>
      </c>
      <c r="G246" s="265"/>
      <c r="H246" s="36"/>
      <c r="I246" s="36"/>
      <c r="J246" s="58"/>
      <c r="K246" s="58" t="str">
        <f t="shared" si="13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6"/>
        <v>0</v>
      </c>
      <c r="G247" s="265"/>
      <c r="H247" s="36"/>
      <c r="I247" s="36"/>
      <c r="J247" s="58"/>
      <c r="K247" s="58" t="str">
        <f t="shared" si="13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6"/>
        <v>0</v>
      </c>
      <c r="G248" s="265"/>
      <c r="H248" s="36"/>
      <c r="I248" s="36"/>
      <c r="J248" s="58"/>
      <c r="K248" s="58" t="str">
        <f t="shared" si="13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6"/>
        <v>0</v>
      </c>
      <c r="G249" s="265"/>
      <c r="H249" s="36"/>
      <c r="I249" s="36"/>
      <c r="J249" s="58"/>
      <c r="K249" s="58" t="str">
        <f t="shared" si="13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6"/>
        <v>0</v>
      </c>
      <c r="G250" s="265"/>
      <c r="H250" s="36"/>
      <c r="I250" s="36"/>
      <c r="J250" s="58"/>
      <c r="K250" s="58" t="str">
        <f t="shared" si="13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6"/>
        <v>0</v>
      </c>
      <c r="G251" s="265"/>
      <c r="H251" s="36"/>
      <c r="I251" s="36"/>
      <c r="J251" s="58"/>
      <c r="K251" s="58" t="str">
        <f t="shared" si="13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6"/>
        <v>0</v>
      </c>
      <c r="G252" s="265"/>
      <c r="H252" s="36"/>
      <c r="I252" s="36"/>
      <c r="J252" s="58"/>
      <c r="K252" s="58" t="str">
        <f t="shared" ref="K252:K315" si="17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6"/>
        <v>0</v>
      </c>
      <c r="G253" s="265"/>
      <c r="H253" s="36"/>
      <c r="I253" s="36"/>
      <c r="J253" s="58"/>
      <c r="K253" s="58" t="str">
        <f t="shared" si="17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6"/>
        <v>0</v>
      </c>
      <c r="G254" s="265"/>
      <c r="H254" s="36"/>
      <c r="I254" s="36"/>
      <c r="J254" s="58"/>
      <c r="K254" s="58" t="str">
        <f t="shared" si="17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6"/>
        <v>0</v>
      </c>
      <c r="G255" s="265"/>
      <c r="H255" s="36"/>
      <c r="I255" s="36"/>
      <c r="J255" s="58"/>
      <c r="K255" s="58" t="str">
        <f t="shared" si="17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6"/>
        <v>0</v>
      </c>
      <c r="G256" s="265"/>
      <c r="H256" s="36"/>
      <c r="I256" s="36"/>
      <c r="J256" s="58"/>
      <c r="K256" s="58" t="str">
        <f t="shared" si="17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6"/>
        <v>0</v>
      </c>
      <c r="G257" s="265"/>
      <c r="H257" s="36"/>
      <c r="I257" s="36"/>
      <c r="J257" s="58"/>
      <c r="K257" s="58" t="str">
        <f t="shared" si="17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6"/>
        <v>0</v>
      </c>
      <c r="G258" s="265"/>
      <c r="H258" s="36"/>
      <c r="I258" s="36"/>
      <c r="J258" s="58"/>
      <c r="K258" s="58" t="str">
        <f t="shared" si="17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6"/>
        <v>0</v>
      </c>
      <c r="G259" s="265"/>
      <c r="H259" s="36"/>
      <c r="I259" s="36"/>
      <c r="J259" s="58"/>
      <c r="K259" s="58" t="str">
        <f t="shared" si="17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6"/>
        <v>0</v>
      </c>
      <c r="G260" s="265"/>
      <c r="H260" s="36"/>
      <c r="I260" s="36"/>
      <c r="J260" s="58"/>
      <c r="K260" s="58" t="str">
        <f t="shared" si="17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6"/>
        <v>0</v>
      </c>
      <c r="G261" s="265"/>
      <c r="H261" s="36"/>
      <c r="I261" s="36"/>
      <c r="J261" s="58"/>
      <c r="K261" s="58" t="str">
        <f t="shared" si="17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6"/>
        <v>0</v>
      </c>
      <c r="G262" s="265"/>
      <c r="H262" s="36"/>
      <c r="I262" s="36"/>
      <c r="J262" s="58"/>
      <c r="K262" s="58" t="str">
        <f t="shared" si="17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6"/>
        <v>0</v>
      </c>
      <c r="G263" s="265"/>
      <c r="H263" s="36"/>
      <c r="I263" s="36"/>
      <c r="J263" s="58"/>
      <c r="K263" s="58" t="str">
        <f t="shared" si="17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6"/>
        <v>0</v>
      </c>
      <c r="G264" s="265"/>
      <c r="H264" s="36"/>
      <c r="I264" s="36"/>
      <c r="J264" s="58"/>
      <c r="K264" s="58" t="str">
        <f t="shared" si="17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6"/>
        <v>0</v>
      </c>
      <c r="G265" s="268"/>
      <c r="H265" s="36"/>
      <c r="I265" s="36"/>
      <c r="J265" s="58"/>
      <c r="K265" s="58" t="str">
        <f t="shared" si="17"/>
        <v/>
      </c>
    </row>
    <row r="266" spans="1:13" ht="16.5" hidden="1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0</v>
      </c>
      <c r="H266" s="35"/>
      <c r="I266" s="54">
        <f>G266</f>
        <v>0</v>
      </c>
      <c r="J266" s="50" t="s">
        <v>911</v>
      </c>
      <c r="K266" s="50" t="str">
        <f t="shared" si="17"/>
        <v/>
      </c>
      <c r="M266" s="338"/>
    </row>
    <row r="267" spans="1:13" ht="16.5" hidden="1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0</v>
      </c>
      <c r="H267" s="35"/>
      <c r="I267" s="36"/>
      <c r="J267" s="50" t="s">
        <v>914</v>
      </c>
      <c r="K267" s="50" t="str">
        <f t="shared" si="17"/>
        <v/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8">IF($D268=0,0,ROUND($D268*$E268,2))</f>
        <v>0</v>
      </c>
      <c r="G268" s="265"/>
      <c r="H268" s="36"/>
      <c r="I268" s="36"/>
      <c r="J268" s="58"/>
      <c r="K268" s="58" t="str">
        <f t="shared" si="17"/>
        <v/>
      </c>
    </row>
    <row r="269" spans="1:13" ht="16.5" hidden="1" customHeight="1" x14ac:dyDescent="0.2">
      <c r="A269" s="277" t="s">
        <v>250</v>
      </c>
      <c r="B269" s="246" t="s">
        <v>251</v>
      </c>
      <c r="C269" s="59" t="s">
        <v>937</v>
      </c>
      <c r="D269" s="60"/>
      <c r="E269" s="60">
        <f>RESUMO!E269</f>
        <v>3.2</v>
      </c>
      <c r="F269" s="61">
        <f t="shared" si="18"/>
        <v>0</v>
      </c>
      <c r="G269" s="263"/>
      <c r="H269" s="35"/>
      <c r="I269" s="36"/>
      <c r="J269" s="50"/>
      <c r="K269" s="50" t="str">
        <f t="shared" si="17"/>
        <v/>
      </c>
      <c r="M269" s="338">
        <f>M337+M324*0.25</f>
        <v>0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8"/>
        <v>0</v>
      </c>
      <c r="G270" s="265"/>
      <c r="H270" s="36"/>
      <c r="I270" s="36"/>
      <c r="J270" s="58"/>
      <c r="K270" s="58" t="str">
        <f t="shared" si="17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8"/>
        <v>0</v>
      </c>
      <c r="G271" s="265"/>
      <c r="H271" s="36"/>
      <c r="I271" s="36"/>
      <c r="J271" s="58"/>
      <c r="K271" s="58" t="str">
        <f t="shared" si="17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8"/>
        <v>0</v>
      </c>
      <c r="G272" s="265"/>
      <c r="H272" s="36"/>
      <c r="I272" s="36"/>
      <c r="J272" s="58"/>
      <c r="K272" s="58" t="str">
        <f t="shared" si="17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8"/>
        <v>0</v>
      </c>
      <c r="G273" s="265"/>
      <c r="H273" s="36"/>
      <c r="I273" s="36"/>
      <c r="J273" s="58"/>
      <c r="K273" s="58" t="str">
        <f t="shared" si="17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8"/>
        <v>0</v>
      </c>
      <c r="G274" s="265"/>
      <c r="H274" s="36"/>
      <c r="I274" s="36"/>
      <c r="J274" s="58"/>
      <c r="K274" s="58" t="str">
        <f t="shared" si="17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8"/>
        <v>0</v>
      </c>
      <c r="G275" s="265"/>
      <c r="H275" s="36"/>
      <c r="I275" s="36"/>
      <c r="J275" s="58"/>
      <c r="K275" s="58" t="str">
        <f t="shared" si="17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8"/>
        <v>0</v>
      </c>
      <c r="G276" s="265"/>
      <c r="H276" s="36"/>
      <c r="I276" s="36"/>
      <c r="J276" s="58"/>
      <c r="K276" s="58" t="str">
        <f t="shared" si="17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8"/>
        <v>0</v>
      </c>
      <c r="G277" s="302"/>
      <c r="H277" s="36"/>
      <c r="I277" s="36"/>
      <c r="J277" s="58"/>
      <c r="K277" s="58" t="str">
        <f t="shared" si="17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7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9">IF($D279=0,0,ROUND($D279*$E279,2))</f>
        <v>0</v>
      </c>
      <c r="G279" s="266"/>
      <c r="H279" s="36"/>
      <c r="I279" s="36"/>
      <c r="J279" s="58"/>
      <c r="K279" s="58" t="str">
        <f t="shared" si="17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9"/>
        <v>0</v>
      </c>
      <c r="G280" s="265"/>
      <c r="H280" s="36"/>
      <c r="I280" s="36"/>
      <c r="J280" s="58"/>
      <c r="K280" s="58" t="str">
        <f t="shared" si="17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9"/>
        <v>0</v>
      </c>
      <c r="G281" s="265"/>
      <c r="H281" s="36"/>
      <c r="I281" s="36"/>
      <c r="J281" s="58"/>
      <c r="K281" s="58" t="str">
        <f t="shared" si="17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9"/>
        <v>0</v>
      </c>
      <c r="G282" s="265"/>
      <c r="H282" s="36"/>
      <c r="I282" s="36"/>
      <c r="J282" s="58"/>
      <c r="K282" s="58" t="str">
        <f t="shared" si="17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9"/>
        <v>0</v>
      </c>
      <c r="G283" s="265"/>
      <c r="H283" s="36"/>
      <c r="I283" s="36"/>
      <c r="J283" s="58"/>
      <c r="K283" s="58" t="str">
        <f t="shared" si="17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9"/>
        <v>0</v>
      </c>
      <c r="G284" s="265"/>
      <c r="H284" s="36"/>
      <c r="I284" s="36"/>
      <c r="J284" s="58"/>
      <c r="K284" s="58" t="str">
        <f t="shared" si="17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9"/>
        <v>0</v>
      </c>
      <c r="G285" s="265"/>
      <c r="H285" s="36"/>
      <c r="I285" s="36"/>
      <c r="J285" s="58"/>
      <c r="K285" s="58" t="str">
        <f t="shared" si="17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9"/>
        <v>0</v>
      </c>
      <c r="G286" s="265"/>
      <c r="H286" s="36"/>
      <c r="I286" s="36"/>
      <c r="J286" s="58"/>
      <c r="K286" s="58" t="str">
        <f t="shared" si="17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9"/>
        <v>0</v>
      </c>
      <c r="G287" s="265"/>
      <c r="H287" s="36"/>
      <c r="I287" s="36"/>
      <c r="J287" s="58"/>
      <c r="K287" s="58" t="str">
        <f t="shared" si="17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9"/>
        <v>0</v>
      </c>
      <c r="G288" s="265"/>
      <c r="H288" s="36"/>
      <c r="I288" s="36"/>
      <c r="J288" s="58"/>
      <c r="K288" s="58" t="str">
        <f t="shared" si="17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9"/>
        <v>0</v>
      </c>
      <c r="G289" s="265"/>
      <c r="H289" s="36"/>
      <c r="I289" s="36"/>
      <c r="J289" s="58"/>
      <c r="K289" s="58" t="str">
        <f t="shared" si="17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9"/>
        <v>0</v>
      </c>
      <c r="G290" s="302"/>
      <c r="H290" s="36"/>
      <c r="I290" s="36"/>
      <c r="J290" s="58"/>
      <c r="K290" s="58" t="str">
        <f t="shared" si="17"/>
        <v/>
      </c>
    </row>
    <row r="291" spans="1:13" ht="16.5" hidden="1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0</v>
      </c>
      <c r="H291" s="35"/>
      <c r="I291" s="36"/>
      <c r="J291" s="50" t="s">
        <v>914</v>
      </c>
      <c r="K291" s="50" t="str">
        <f t="shared" si="17"/>
        <v/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20">IF($D292=0,0,ROUND($D292*$E292,2))</f>
        <v>0</v>
      </c>
      <c r="G292" s="266"/>
      <c r="H292" s="36"/>
      <c r="I292" s="36"/>
      <c r="J292" s="58"/>
      <c r="K292" s="58" t="str">
        <f t="shared" si="17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20"/>
        <v>0</v>
      </c>
      <c r="G293" s="265"/>
      <c r="H293" s="36"/>
      <c r="I293" s="36"/>
      <c r="J293" s="58"/>
      <c r="K293" s="58" t="str">
        <f t="shared" si="17"/>
        <v/>
      </c>
    </row>
    <row r="294" spans="1:13" s="20" customFormat="1" ht="16.5" hidden="1" customHeight="1" thickBot="1" x14ac:dyDescent="0.25">
      <c r="A294" s="279" t="s">
        <v>299</v>
      </c>
      <c r="B294" s="250" t="s">
        <v>300</v>
      </c>
      <c r="C294" s="55" t="s">
        <v>947</v>
      </c>
      <c r="D294" s="60"/>
      <c r="E294" s="60">
        <f>RESUMO!E294</f>
        <v>95</v>
      </c>
      <c r="F294" s="57">
        <f t="shared" si="20"/>
        <v>0</v>
      </c>
      <c r="G294" s="265"/>
      <c r="H294" s="36"/>
      <c r="I294" s="36"/>
      <c r="J294" s="58"/>
      <c r="K294" s="50" t="str">
        <f t="shared" si="17"/>
        <v/>
      </c>
      <c r="M294" s="345">
        <f>M337*0.15</f>
        <v>0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20"/>
        <v>0</v>
      </c>
      <c r="G295" s="265"/>
      <c r="H295" s="36"/>
      <c r="I295" s="36"/>
      <c r="J295" s="58"/>
      <c r="K295" s="58" t="str">
        <f t="shared" si="17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20"/>
        <v>0</v>
      </c>
      <c r="G296" s="265"/>
      <c r="H296" s="36"/>
      <c r="I296" s="36"/>
      <c r="J296" s="58"/>
      <c r="K296" s="58" t="str">
        <f t="shared" si="17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20"/>
        <v>0</v>
      </c>
      <c r="G297" s="265"/>
      <c r="H297" s="36"/>
      <c r="I297" s="36"/>
      <c r="J297" s="58"/>
      <c r="K297" s="58" t="str">
        <f t="shared" si="17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20"/>
        <v>0</v>
      </c>
      <c r="G298" s="265"/>
      <c r="H298" s="36"/>
      <c r="I298" s="36"/>
      <c r="J298" s="58"/>
      <c r="K298" s="58" t="str">
        <f t="shared" si="17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20"/>
        <v>0</v>
      </c>
      <c r="G299" s="265"/>
      <c r="H299" s="36"/>
      <c r="I299" s="36"/>
      <c r="J299" s="58"/>
      <c r="K299" s="58" t="str">
        <f t="shared" si="17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20"/>
        <v>0</v>
      </c>
      <c r="G300" s="265"/>
      <c r="H300" s="36"/>
      <c r="I300" s="36"/>
      <c r="J300" s="58"/>
      <c r="K300" s="58" t="str">
        <f t="shared" si="17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20"/>
        <v>0</v>
      </c>
      <c r="G301" s="265"/>
      <c r="H301" s="36"/>
      <c r="I301" s="36"/>
      <c r="J301" s="58"/>
      <c r="K301" s="58" t="str">
        <f t="shared" si="17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20"/>
        <v>0</v>
      </c>
      <c r="G302" s="265"/>
      <c r="H302" s="36"/>
      <c r="I302" s="36"/>
      <c r="J302" s="58"/>
      <c r="K302" s="58" t="str">
        <f t="shared" si="17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20"/>
        <v>0</v>
      </c>
      <c r="G303" s="265"/>
      <c r="H303" s="36"/>
      <c r="I303" s="36"/>
      <c r="J303" s="58"/>
      <c r="K303" s="58" t="str">
        <f t="shared" si="17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20"/>
        <v>0</v>
      </c>
      <c r="G304" s="265"/>
      <c r="H304" s="36"/>
      <c r="I304" s="36"/>
      <c r="J304" s="58"/>
      <c r="K304" s="58" t="str">
        <f t="shared" si="17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20"/>
        <v>0</v>
      </c>
      <c r="G305" s="265"/>
      <c r="H305" s="36"/>
      <c r="I305" s="36"/>
      <c r="J305" s="58"/>
      <c r="K305" s="58" t="str">
        <f t="shared" si="17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20"/>
        <v>0</v>
      </c>
      <c r="G306" s="265"/>
      <c r="H306" s="36"/>
      <c r="I306" s="36"/>
      <c r="J306" s="58"/>
      <c r="K306" s="58" t="str">
        <f t="shared" si="17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20"/>
        <v>0</v>
      </c>
      <c r="G307" s="263"/>
      <c r="H307" s="35"/>
      <c r="I307" s="36"/>
      <c r="J307" s="50"/>
      <c r="K307" s="50" t="str">
        <f t="shared" si="17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20"/>
        <v>0</v>
      </c>
      <c r="G308" s="265"/>
      <c r="H308" s="36"/>
      <c r="I308" s="36"/>
      <c r="J308" s="58"/>
      <c r="K308" s="58" t="str">
        <f t="shared" si="17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20"/>
        <v>0</v>
      </c>
      <c r="G309" s="265"/>
      <c r="H309" s="36"/>
      <c r="I309" s="36"/>
      <c r="J309" s="58"/>
      <c r="K309" s="58" t="str">
        <f t="shared" si="17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20"/>
        <v>0</v>
      </c>
      <c r="G310" s="265"/>
      <c r="H310" s="36"/>
      <c r="I310" s="36"/>
      <c r="J310" s="58"/>
      <c r="K310" s="58" t="str">
        <f t="shared" si="17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20"/>
        <v>0</v>
      </c>
      <c r="G311" s="265"/>
      <c r="H311" s="36"/>
      <c r="I311" s="36"/>
      <c r="J311" s="58"/>
      <c r="K311" s="58" t="str">
        <f t="shared" si="17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20"/>
        <v>0</v>
      </c>
      <c r="G312" s="268"/>
      <c r="H312" s="36"/>
      <c r="I312" s="36"/>
      <c r="J312" s="58"/>
      <c r="K312" s="58" t="str">
        <f t="shared" si="17"/>
        <v/>
      </c>
    </row>
    <row r="313" spans="1:13" ht="16.5" hidden="1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0</v>
      </c>
      <c r="H313" s="35"/>
      <c r="I313" s="54">
        <f>G313</f>
        <v>0</v>
      </c>
      <c r="J313" s="50" t="s">
        <v>911</v>
      </c>
      <c r="K313" s="50" t="str">
        <f t="shared" si="17"/>
        <v/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7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7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1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1"/>
        <v/>
      </c>
    </row>
    <row r="318" spans="1:13" ht="16.5" hidden="1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0</v>
      </c>
      <c r="H318" s="35"/>
      <c r="I318" s="36"/>
      <c r="J318" s="50" t="s">
        <v>914</v>
      </c>
      <c r="K318" s="50" t="str">
        <f t="shared" si="21"/>
        <v/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2">IF($D319=0,0,ROUND($D319*$E319,2))</f>
        <v>0</v>
      </c>
      <c r="G319" s="266"/>
      <c r="H319" s="36"/>
      <c r="I319" s="36"/>
      <c r="J319" s="58"/>
      <c r="K319" s="58" t="str">
        <f t="shared" si="21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2"/>
        <v>0</v>
      </c>
      <c r="G320" s="265"/>
      <c r="H320" s="36"/>
      <c r="I320" s="36"/>
      <c r="J320" s="58"/>
      <c r="K320" s="58" t="str">
        <f t="shared" si="21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2"/>
        <v>0</v>
      </c>
      <c r="G321" s="265"/>
      <c r="H321" s="36"/>
      <c r="I321" s="36"/>
      <c r="J321" s="58"/>
      <c r="K321" s="58" t="str">
        <f t="shared" si="21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2"/>
        <v>0</v>
      </c>
      <c r="G322" s="263"/>
      <c r="H322" s="35"/>
      <c r="I322" s="36"/>
      <c r="J322" s="50"/>
      <c r="K322" s="50" t="str">
        <f t="shared" si="21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2"/>
        <v>0</v>
      </c>
      <c r="G323" s="265"/>
      <c r="H323" s="36"/>
      <c r="I323" s="36"/>
      <c r="J323" s="58"/>
      <c r="K323" s="58" t="str">
        <f t="shared" si="21"/>
        <v/>
      </c>
    </row>
    <row r="324" spans="1:13" s="20" customFormat="1" ht="16.5" hidden="1" customHeight="1" thickBot="1" x14ac:dyDescent="0.25">
      <c r="A324" s="279" t="s">
        <v>356</v>
      </c>
      <c r="B324" s="250" t="s">
        <v>357</v>
      </c>
      <c r="C324" s="55" t="s">
        <v>889</v>
      </c>
      <c r="D324" s="60"/>
      <c r="E324" s="60">
        <f>RESUMO!E324</f>
        <v>27.84</v>
      </c>
      <c r="F324" s="57">
        <f t="shared" si="22"/>
        <v>0</v>
      </c>
      <c r="G324" s="265"/>
      <c r="H324" s="36"/>
      <c r="I324" s="36"/>
      <c r="J324" s="58"/>
      <c r="K324" s="50" t="str">
        <f t="shared" si="21"/>
        <v/>
      </c>
      <c r="M324" s="345">
        <f>D324</f>
        <v>0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2"/>
        <v>0</v>
      </c>
      <c r="G325" s="265"/>
      <c r="H325" s="36"/>
      <c r="I325" s="36"/>
      <c r="J325" s="58"/>
      <c r="K325" s="58" t="str">
        <f t="shared" si="21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2"/>
        <v>0</v>
      </c>
      <c r="G326" s="265"/>
      <c r="H326" s="36"/>
      <c r="I326" s="36"/>
      <c r="J326" s="58"/>
      <c r="K326" s="58" t="str">
        <f t="shared" si="21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2"/>
        <v>0</v>
      </c>
      <c r="G327" s="265"/>
      <c r="H327" s="36"/>
      <c r="I327" s="36"/>
      <c r="J327" s="58"/>
      <c r="K327" s="58" t="str">
        <f t="shared" si="21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2"/>
        <v>0</v>
      </c>
      <c r="G328" s="265"/>
      <c r="H328" s="36"/>
      <c r="I328" s="36"/>
      <c r="J328" s="58"/>
      <c r="K328" s="58" t="str">
        <f t="shared" si="21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2"/>
        <v>0</v>
      </c>
      <c r="G329" s="265"/>
      <c r="H329" s="36"/>
      <c r="I329" s="36"/>
      <c r="J329" s="58"/>
      <c r="K329" s="58" t="str">
        <f t="shared" si="21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2"/>
        <v>0</v>
      </c>
      <c r="G330" s="265"/>
      <c r="H330" s="36"/>
      <c r="I330" s="36"/>
      <c r="J330" s="58"/>
      <c r="K330" s="58" t="str">
        <f t="shared" si="21"/>
        <v/>
      </c>
    </row>
    <row r="331" spans="1:13" ht="16.5" hidden="1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0</v>
      </c>
      <c r="H331" s="35"/>
      <c r="I331" s="54">
        <f>G331</f>
        <v>0</v>
      </c>
      <c r="J331" s="50" t="s">
        <v>911</v>
      </c>
      <c r="K331" s="50" t="str">
        <f t="shared" si="21"/>
        <v/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1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1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1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1"/>
        <v/>
      </c>
    </row>
    <row r="336" spans="1:13" s="20" customFormat="1" ht="16.5" hidden="1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0</v>
      </c>
      <c r="H336" s="36"/>
      <c r="I336" s="36"/>
      <c r="J336" s="58" t="s">
        <v>914</v>
      </c>
      <c r="K336" s="50" t="str">
        <f t="shared" si="21"/>
        <v/>
      </c>
      <c r="M336" s="345"/>
    </row>
    <row r="337" spans="1:13" s="20" customFormat="1" ht="16.5" hidden="1" customHeight="1" x14ac:dyDescent="0.2">
      <c r="A337" s="279" t="s">
        <v>379</v>
      </c>
      <c r="B337" s="251" t="s">
        <v>894</v>
      </c>
      <c r="C337" s="55" t="s">
        <v>937</v>
      </c>
      <c r="D337" s="60"/>
      <c r="E337" s="60">
        <f>RESUMO!E337</f>
        <v>1.5</v>
      </c>
      <c r="F337" s="57">
        <f>IF($D337=0,0,ROUND($D337*$E337,2))</f>
        <v>0</v>
      </c>
      <c r="G337" s="266"/>
      <c r="H337" s="36"/>
      <c r="I337" s="36"/>
      <c r="J337" s="58"/>
      <c r="K337" s="50" t="str">
        <f t="shared" si="21"/>
        <v/>
      </c>
      <c r="M337" s="345">
        <f>D337</f>
        <v>0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1"/>
        <v/>
      </c>
    </row>
    <row r="339" spans="1:13" s="20" customFormat="1" ht="16.5" hidden="1" customHeight="1" thickBot="1" x14ac:dyDescent="0.25">
      <c r="A339" s="305" t="s">
        <v>383</v>
      </c>
      <c r="B339" s="294" t="s">
        <v>384</v>
      </c>
      <c r="C339" s="64" t="s">
        <v>937</v>
      </c>
      <c r="D339" s="313"/>
      <c r="E339" s="313">
        <f>RESUMO!E339</f>
        <v>5.3</v>
      </c>
      <c r="F339" s="198">
        <f>IF($D339=0,0,ROUND($D339*$E339,2))</f>
        <v>0</v>
      </c>
      <c r="G339" s="302"/>
      <c r="H339" s="36"/>
      <c r="I339" s="36"/>
      <c r="J339" s="58"/>
      <c r="K339" s="50" t="str">
        <f t="shared" si="21"/>
        <v/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1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3">IF($D341=0,0,ROUND($D341*$E341,2))</f>
        <v>0</v>
      </c>
      <c r="G341" s="264"/>
      <c r="H341" s="35"/>
      <c r="I341" s="36"/>
      <c r="J341" s="50"/>
      <c r="K341" s="50" t="str">
        <f t="shared" si="21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3"/>
        <v>0</v>
      </c>
      <c r="G342" s="265"/>
      <c r="H342" s="36"/>
      <c r="I342" s="36"/>
      <c r="J342" s="58"/>
      <c r="K342" s="58" t="str">
        <f t="shared" si="21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3"/>
        <v>0</v>
      </c>
      <c r="G343" s="265"/>
      <c r="H343" s="36"/>
      <c r="I343" s="36"/>
      <c r="J343" s="58"/>
      <c r="K343" s="58" t="str">
        <f t="shared" si="21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3"/>
        <v>0</v>
      </c>
      <c r="G344" s="265"/>
      <c r="H344" s="36"/>
      <c r="I344" s="36"/>
      <c r="J344" s="58"/>
      <c r="K344" s="58" t="str">
        <f t="shared" si="21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3"/>
        <v>0</v>
      </c>
      <c r="G345" s="265"/>
      <c r="H345" s="36"/>
      <c r="I345" s="36"/>
      <c r="J345" s="58"/>
      <c r="K345" s="58" t="str">
        <f t="shared" si="21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3"/>
        <v>0</v>
      </c>
      <c r="G346" s="265"/>
      <c r="H346" s="36"/>
      <c r="I346" s="36"/>
      <c r="J346" s="58"/>
      <c r="K346" s="58" t="str">
        <f t="shared" si="21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3"/>
        <v>0</v>
      </c>
      <c r="G347" s="265"/>
      <c r="H347" s="36"/>
      <c r="I347" s="36"/>
      <c r="J347" s="58"/>
      <c r="K347" s="58" t="str">
        <f t="shared" si="21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3"/>
        <v>0</v>
      </c>
      <c r="G348" s="265"/>
      <c r="H348" s="36"/>
      <c r="I348" s="36"/>
      <c r="J348" s="58"/>
      <c r="K348" s="58" t="str">
        <f t="shared" si="21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3"/>
        <v>0</v>
      </c>
      <c r="G349" s="265"/>
      <c r="H349" s="36"/>
      <c r="I349" s="36"/>
      <c r="J349" s="58"/>
      <c r="K349" s="58" t="str">
        <f t="shared" si="21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3"/>
        <v>0</v>
      </c>
      <c r="G350" s="265"/>
      <c r="H350" s="36"/>
      <c r="I350" s="36"/>
      <c r="J350" s="58"/>
      <c r="K350" s="58" t="str">
        <f t="shared" si="21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3"/>
        <v>0</v>
      </c>
      <c r="G351" s="265"/>
      <c r="H351" s="36"/>
      <c r="I351" s="36"/>
      <c r="J351" s="58"/>
      <c r="K351" s="58" t="str">
        <f t="shared" si="21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3"/>
        <v>0</v>
      </c>
      <c r="G352" s="265"/>
      <c r="H352" s="36"/>
      <c r="I352" s="36"/>
      <c r="J352" s="58"/>
      <c r="K352" s="58" t="str">
        <f t="shared" si="21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3"/>
        <v>0</v>
      </c>
      <c r="G353" s="265"/>
      <c r="H353" s="36"/>
      <c r="I353" s="36"/>
      <c r="J353" s="58"/>
      <c r="K353" s="58" t="str">
        <f t="shared" si="21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3"/>
        <v>0</v>
      </c>
      <c r="G354" s="265"/>
      <c r="H354" s="36"/>
      <c r="I354" s="36"/>
      <c r="J354" s="58"/>
      <c r="K354" s="58" t="str">
        <f t="shared" si="21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3"/>
        <v>0</v>
      </c>
      <c r="G355" s="265"/>
      <c r="H355" s="36"/>
      <c r="I355" s="36"/>
      <c r="J355" s="58"/>
      <c r="K355" s="58" t="str">
        <f t="shared" si="21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3"/>
        <v>0</v>
      </c>
      <c r="G356" s="302"/>
      <c r="H356" s="36"/>
      <c r="I356" s="36"/>
      <c r="J356" s="58"/>
      <c r="K356" s="58" t="str">
        <f t="shared" si="21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1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1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1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1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1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1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4">IF($D363=0,0,ROUND($D363*$E363,2))</f>
        <v>0</v>
      </c>
      <c r="G363" s="266"/>
      <c r="H363" s="36"/>
      <c r="I363" s="36"/>
      <c r="J363" s="58"/>
      <c r="K363" s="58" t="str">
        <f t="shared" si="21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4"/>
        <v>0</v>
      </c>
      <c r="G364" s="265"/>
      <c r="H364" s="36"/>
      <c r="I364" s="36"/>
      <c r="J364" s="58"/>
      <c r="K364" s="58" t="str">
        <f t="shared" si="21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4"/>
        <v>0</v>
      </c>
      <c r="G365" s="265"/>
      <c r="H365" s="36"/>
      <c r="I365" s="36"/>
      <c r="J365" s="58"/>
      <c r="K365" s="58" t="str">
        <f t="shared" si="21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4"/>
        <v>0</v>
      </c>
      <c r="G366" s="265"/>
      <c r="H366" s="36"/>
      <c r="I366" s="36"/>
      <c r="J366" s="58"/>
      <c r="K366" s="58" t="str">
        <f t="shared" si="21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4"/>
        <v>0</v>
      </c>
      <c r="G367" s="265"/>
      <c r="H367" s="36"/>
      <c r="I367" s="36"/>
      <c r="J367" s="58"/>
      <c r="K367" s="58" t="str">
        <f t="shared" si="21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4"/>
        <v>0</v>
      </c>
      <c r="G368" s="265"/>
      <c r="H368" s="36"/>
      <c r="I368" s="36"/>
      <c r="J368" s="58"/>
      <c r="K368" s="58" t="str">
        <f t="shared" si="21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4"/>
        <v>0</v>
      </c>
      <c r="G369" s="265"/>
      <c r="H369" s="36"/>
      <c r="I369" s="36"/>
      <c r="J369" s="58"/>
      <c r="K369" s="58" t="str">
        <f t="shared" si="21"/>
        <v/>
      </c>
    </row>
    <row r="370" spans="1:13" s="20" customFormat="1" ht="16.5" hidden="1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0</v>
      </c>
      <c r="H370" s="36"/>
      <c r="I370" s="36"/>
      <c r="J370" s="58" t="s">
        <v>914</v>
      </c>
      <c r="K370" s="50" t="str">
        <f t="shared" si="21"/>
        <v/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5">IF($D371=0,0,ROUND($D371*$E371,2))</f>
        <v>0</v>
      </c>
      <c r="G371" s="266"/>
      <c r="H371" s="36"/>
      <c r="I371" s="36"/>
      <c r="J371" s="58"/>
      <c r="K371" s="58" t="str">
        <f t="shared" si="21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5"/>
        <v>0</v>
      </c>
      <c r="G372" s="265"/>
      <c r="H372" s="36"/>
      <c r="I372" s="36"/>
      <c r="J372" s="58"/>
      <c r="K372" s="58" t="str">
        <f t="shared" si="21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5"/>
        <v>0</v>
      </c>
      <c r="G373" s="265"/>
      <c r="H373" s="36"/>
      <c r="I373" s="36"/>
      <c r="J373" s="58"/>
      <c r="K373" s="58" t="str">
        <f t="shared" si="21"/>
        <v/>
      </c>
    </row>
    <row r="374" spans="1:13" s="20" customFormat="1" ht="16.5" hidden="1" customHeight="1" thickBot="1" x14ac:dyDescent="0.25">
      <c r="A374" s="279" t="s">
        <v>453</v>
      </c>
      <c r="B374" s="250" t="s">
        <v>454</v>
      </c>
      <c r="C374" s="55" t="s">
        <v>887</v>
      </c>
      <c r="D374" s="60"/>
      <c r="E374" s="60">
        <f>RESUMO!E374</f>
        <v>313</v>
      </c>
      <c r="F374" s="57">
        <f t="shared" si="25"/>
        <v>0</v>
      </c>
      <c r="G374" s="265"/>
      <c r="H374" s="36"/>
      <c r="I374" s="36"/>
      <c r="J374" s="58"/>
      <c r="K374" s="50" t="str">
        <f t="shared" si="21"/>
        <v/>
      </c>
      <c r="M374" s="345">
        <f>M337*2.5*0.04</f>
        <v>0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5"/>
        <v>0</v>
      </c>
      <c r="G375" s="265"/>
      <c r="H375" s="36"/>
      <c r="I375" s="36"/>
      <c r="J375" s="58"/>
      <c r="K375" s="58" t="str">
        <f t="shared" si="21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5"/>
        <v>0</v>
      </c>
      <c r="G376" s="265"/>
      <c r="H376" s="36"/>
      <c r="I376" s="36"/>
      <c r="J376" s="58"/>
      <c r="K376" s="58" t="str">
        <f t="shared" si="21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5"/>
        <v>0</v>
      </c>
      <c r="G377" s="265"/>
      <c r="H377" s="36"/>
      <c r="I377" s="36"/>
      <c r="J377" s="58"/>
      <c r="K377" s="58" t="str">
        <f t="shared" si="21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5"/>
        <v>0</v>
      </c>
      <c r="G378" s="265"/>
      <c r="H378" s="36"/>
      <c r="I378" s="36"/>
      <c r="J378" s="58"/>
      <c r="K378" s="58" t="str">
        <f t="shared" si="21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5"/>
        <v>0</v>
      </c>
      <c r="G379" s="265"/>
      <c r="H379" s="36"/>
      <c r="I379" s="36"/>
      <c r="J379" s="58"/>
      <c r="K379" s="58" t="str">
        <f t="shared" si="21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5"/>
        <v>0</v>
      </c>
      <c r="G380" s="265"/>
      <c r="H380" s="36"/>
      <c r="I380" s="36"/>
      <c r="J380" s="58"/>
      <c r="K380" s="58" t="str">
        <f t="shared" ref="K380:K444" si="26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5"/>
        <v>0</v>
      </c>
      <c r="G381" s="265"/>
      <c r="H381" s="36"/>
      <c r="I381" s="36"/>
      <c r="J381" s="58"/>
      <c r="K381" s="58" t="str">
        <f t="shared" si="26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5"/>
        <v>0</v>
      </c>
      <c r="G382" s="265"/>
      <c r="H382" s="36"/>
      <c r="I382" s="36"/>
      <c r="J382" s="58"/>
      <c r="K382" s="58" t="str">
        <f t="shared" si="26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5"/>
        <v>0</v>
      </c>
      <c r="G383" s="302"/>
      <c r="H383" s="36"/>
      <c r="I383" s="36"/>
      <c r="J383" s="58"/>
      <c r="K383" s="58" t="str">
        <f t="shared" si="26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6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6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6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6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7">IF($D388=0,0,ROUND($D388*$E388,2))</f>
        <v>0</v>
      </c>
      <c r="G388" s="266"/>
      <c r="H388" s="36"/>
      <c r="I388" s="36"/>
      <c r="J388" s="58"/>
      <c r="K388" s="58" t="str">
        <f t="shared" si="26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7"/>
        <v>0</v>
      </c>
      <c r="G389" s="265"/>
      <c r="H389" s="36"/>
      <c r="I389" s="36"/>
      <c r="J389" s="58"/>
      <c r="K389" s="58" t="str">
        <f t="shared" si="26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7"/>
        <v>0</v>
      </c>
      <c r="G390" s="265"/>
      <c r="H390" s="36"/>
      <c r="I390" s="36"/>
      <c r="J390" s="58"/>
      <c r="K390" s="58" t="str">
        <f t="shared" si="26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7"/>
        <v>0</v>
      </c>
      <c r="G391" s="265"/>
      <c r="H391" s="36"/>
      <c r="I391" s="36"/>
      <c r="J391" s="58"/>
      <c r="K391" s="58" t="str">
        <f t="shared" si="26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7"/>
        <v>0</v>
      </c>
      <c r="G392" s="265"/>
      <c r="H392" s="36"/>
      <c r="I392" s="36"/>
      <c r="J392" s="58"/>
      <c r="K392" s="58" t="str">
        <f t="shared" si="26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7"/>
        <v>0</v>
      </c>
      <c r="G393" s="265"/>
      <c r="H393" s="36"/>
      <c r="I393" s="36"/>
      <c r="J393" s="58"/>
      <c r="K393" s="58" t="str">
        <f t="shared" si="26"/>
        <v/>
      </c>
    </row>
    <row r="394" spans="1:11" ht="16.5" hidden="1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0</v>
      </c>
      <c r="H394" s="35"/>
      <c r="I394" s="54">
        <f>G394</f>
        <v>0</v>
      </c>
      <c r="J394" s="50" t="s">
        <v>911</v>
      </c>
      <c r="K394" s="50" t="str">
        <f t="shared" si="26"/>
        <v/>
      </c>
    </row>
    <row r="395" spans="1:11" s="20" customFormat="1" ht="16.5" hidden="1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0</v>
      </c>
      <c r="H395" s="36"/>
      <c r="I395" s="36"/>
      <c r="J395" s="58" t="s">
        <v>914</v>
      </c>
      <c r="K395" s="58" t="str">
        <f t="shared" si="26"/>
        <v/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8">IF($D396=0,0,ROUND($D396*$E396,2))</f>
        <v>0</v>
      </c>
      <c r="G396" s="265"/>
      <c r="H396" s="36"/>
      <c r="I396" s="36"/>
      <c r="J396" s="58"/>
      <c r="K396" s="58" t="str">
        <f t="shared" si="26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8"/>
        <v>0</v>
      </c>
      <c r="G397" s="265"/>
      <c r="H397" s="36"/>
      <c r="I397" s="36"/>
      <c r="J397" s="58"/>
      <c r="K397" s="58" t="str">
        <f t="shared" si="26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8"/>
        <v>0</v>
      </c>
      <c r="G398" s="265"/>
      <c r="H398" s="36"/>
      <c r="I398" s="36"/>
      <c r="J398" s="58"/>
      <c r="K398" s="58" t="str">
        <f t="shared" si="26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8"/>
        <v>0</v>
      </c>
      <c r="G399" s="265"/>
      <c r="H399" s="36"/>
      <c r="I399" s="36"/>
      <c r="J399" s="58"/>
      <c r="K399" s="58" t="str">
        <f t="shared" si="26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8"/>
        <v>0</v>
      </c>
      <c r="G400" s="265"/>
      <c r="H400" s="36"/>
      <c r="I400" s="36"/>
      <c r="J400" s="58"/>
      <c r="K400" s="58" t="str">
        <f t="shared" si="26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8"/>
        <v>0</v>
      </c>
      <c r="G401" s="265"/>
      <c r="H401" s="36"/>
      <c r="I401" s="36"/>
      <c r="J401" s="58"/>
      <c r="K401" s="58" t="str">
        <f t="shared" si="26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8"/>
        <v>0</v>
      </c>
      <c r="G402" s="265"/>
      <c r="H402" s="36"/>
      <c r="I402" s="36"/>
      <c r="J402" s="58"/>
      <c r="K402" s="58" t="str">
        <f t="shared" si="26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8"/>
        <v>0</v>
      </c>
      <c r="G403" s="265"/>
      <c r="H403" s="36"/>
      <c r="I403" s="36"/>
      <c r="J403" s="58"/>
      <c r="K403" s="58" t="str">
        <f t="shared" si="26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8"/>
        <v>0</v>
      </c>
      <c r="G404" s="265"/>
      <c r="H404" s="36"/>
      <c r="I404" s="36"/>
      <c r="J404" s="58"/>
      <c r="K404" s="58" t="str">
        <f t="shared" si="26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8"/>
        <v>0</v>
      </c>
      <c r="G405" s="265"/>
      <c r="H405" s="36"/>
      <c r="I405" s="36"/>
      <c r="J405" s="58"/>
      <c r="K405" s="58" t="str">
        <f t="shared" si="26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8"/>
        <v>0</v>
      </c>
      <c r="G406" s="265"/>
      <c r="H406" s="36"/>
      <c r="I406" s="36"/>
      <c r="J406" s="58"/>
      <c r="K406" s="58" t="str">
        <f t="shared" si="26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8"/>
        <v>0</v>
      </c>
      <c r="G407" s="265"/>
      <c r="H407" s="36"/>
      <c r="I407" s="36"/>
      <c r="J407" s="58"/>
      <c r="K407" s="58" t="str">
        <f t="shared" si="26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8"/>
        <v>0</v>
      </c>
      <c r="G408" s="265"/>
      <c r="H408" s="36"/>
      <c r="I408" s="36"/>
      <c r="J408" s="58"/>
      <c r="K408" s="58" t="str">
        <f t="shared" si="26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8"/>
        <v>0</v>
      </c>
      <c r="G409" s="265"/>
      <c r="H409" s="36"/>
      <c r="I409" s="36"/>
      <c r="J409" s="58"/>
      <c r="K409" s="58" t="str">
        <f t="shared" si="26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8"/>
        <v>0</v>
      </c>
      <c r="G410" s="265"/>
      <c r="H410" s="36"/>
      <c r="I410" s="36"/>
      <c r="J410" s="58"/>
      <c r="K410" s="58" t="str">
        <f t="shared" si="26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8"/>
        <v>0</v>
      </c>
      <c r="G411" s="265"/>
      <c r="H411" s="36"/>
      <c r="I411" s="36"/>
      <c r="J411" s="58"/>
      <c r="K411" s="58" t="str">
        <f t="shared" si="26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8"/>
        <v>0</v>
      </c>
      <c r="G412" s="265"/>
      <c r="H412" s="36"/>
      <c r="I412" s="36"/>
      <c r="J412" s="58"/>
      <c r="K412" s="58" t="str">
        <f t="shared" si="26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8"/>
        <v>0</v>
      </c>
      <c r="G413" s="265"/>
      <c r="H413" s="36"/>
      <c r="I413" s="36"/>
      <c r="J413" s="58"/>
      <c r="K413" s="58" t="str">
        <f t="shared" si="26"/>
        <v/>
      </c>
      <c r="M413" s="325">
        <f>(D454+D422)/5</f>
        <v>0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8"/>
        <v>0</v>
      </c>
      <c r="G414" s="265"/>
      <c r="H414" s="36"/>
      <c r="I414" s="36"/>
      <c r="J414" s="58"/>
      <c r="K414" s="58" t="str">
        <f t="shared" si="26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8"/>
        <v>0</v>
      </c>
      <c r="G415" s="265"/>
      <c r="H415" s="36"/>
      <c r="I415" s="36"/>
      <c r="J415" s="58"/>
      <c r="K415" s="58" t="str">
        <f t="shared" si="26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8"/>
        <v>0</v>
      </c>
      <c r="G416" s="265"/>
      <c r="H416" s="36"/>
      <c r="I416" s="36"/>
      <c r="J416" s="58"/>
      <c r="K416" s="58" t="str">
        <f t="shared" si="26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8"/>
        <v>0</v>
      </c>
      <c r="G417" s="265"/>
      <c r="H417" s="36"/>
      <c r="I417" s="36"/>
      <c r="J417" s="58"/>
      <c r="K417" s="58" t="str">
        <f t="shared" si="26"/>
        <v/>
      </c>
    </row>
    <row r="418" spans="1:13" s="20" customFormat="1" ht="16.5" hidden="1" customHeight="1" x14ac:dyDescent="0.2">
      <c r="A418" s="279" t="s">
        <v>529</v>
      </c>
      <c r="B418" s="250" t="s">
        <v>530</v>
      </c>
      <c r="C418" s="55" t="s">
        <v>937</v>
      </c>
      <c r="D418" s="56"/>
      <c r="E418" s="60">
        <f>RESUMO!E418</f>
        <v>1.8</v>
      </c>
      <c r="F418" s="57">
        <f t="shared" si="28"/>
        <v>0</v>
      </c>
      <c r="G418" s="265"/>
      <c r="H418" s="36"/>
      <c r="I418" s="36"/>
      <c r="J418" s="58"/>
      <c r="K418" s="58" t="str">
        <f t="shared" si="26"/>
        <v/>
      </c>
      <c r="M418" s="325">
        <f>M434+M433</f>
        <v>0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8"/>
        <v>0</v>
      </c>
      <c r="G419" s="265"/>
      <c r="H419" s="36"/>
      <c r="I419" s="36"/>
      <c r="J419" s="58"/>
      <c r="K419" s="58" t="str">
        <f t="shared" si="26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8"/>
        <v>0</v>
      </c>
      <c r="G420" s="302"/>
      <c r="H420" s="36"/>
      <c r="I420" s="36"/>
      <c r="J420" s="58"/>
      <c r="K420" s="58" t="str">
        <f t="shared" si="26"/>
        <v/>
      </c>
    </row>
    <row r="421" spans="1:13" ht="16.5" hidden="1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0</v>
      </c>
      <c r="H421" s="35"/>
      <c r="I421" s="36"/>
      <c r="J421" s="50" t="s">
        <v>914</v>
      </c>
      <c r="K421" s="50" t="str">
        <f t="shared" si="26"/>
        <v/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9">IF($D422=0,0,ROUND($D422*$E422,2))</f>
        <v>0</v>
      </c>
      <c r="G422" s="264"/>
      <c r="H422" s="35"/>
      <c r="I422" s="36"/>
      <c r="J422" s="50"/>
      <c r="K422" s="50" t="str">
        <f t="shared" si="26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9"/>
        <v>0</v>
      </c>
      <c r="G423" s="265"/>
      <c r="H423" s="36"/>
      <c r="I423" s="36"/>
      <c r="J423" s="58"/>
      <c r="K423" s="58" t="str">
        <f t="shared" si="26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9"/>
        <v>0</v>
      </c>
      <c r="G424" s="265"/>
      <c r="H424" s="36"/>
      <c r="I424" s="36"/>
      <c r="J424" s="58"/>
      <c r="K424" s="58" t="str">
        <f t="shared" si="26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9"/>
        <v>0</v>
      </c>
      <c r="G425" s="265"/>
      <c r="H425" s="36"/>
      <c r="I425" s="36"/>
      <c r="J425" s="58"/>
      <c r="K425" s="58" t="str">
        <f t="shared" si="26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9"/>
        <v>0</v>
      </c>
      <c r="G426" s="265"/>
      <c r="H426" s="36"/>
      <c r="I426" s="36"/>
      <c r="J426" s="58"/>
      <c r="K426" s="58" t="str">
        <f t="shared" si="26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9"/>
        <v>0</v>
      </c>
      <c r="G427" s="265"/>
      <c r="H427" s="36"/>
      <c r="I427" s="36"/>
      <c r="J427" s="58"/>
      <c r="K427" s="58" t="str">
        <f t="shared" si="26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9"/>
        <v>0</v>
      </c>
      <c r="G428" s="265"/>
      <c r="H428" s="36"/>
      <c r="I428" s="36"/>
      <c r="J428" s="58"/>
      <c r="K428" s="58" t="str">
        <f t="shared" si="26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9"/>
        <v>0</v>
      </c>
      <c r="G429" s="265"/>
      <c r="H429" s="36"/>
      <c r="I429" s="36"/>
      <c r="J429" s="58"/>
      <c r="K429" s="58" t="str">
        <f t="shared" si="26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9"/>
        <v>0</v>
      </c>
      <c r="G430" s="265"/>
      <c r="H430" s="36"/>
      <c r="I430" s="36"/>
      <c r="J430" s="58"/>
      <c r="K430" s="58" t="str">
        <f t="shared" si="26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9"/>
        <v>0</v>
      </c>
      <c r="G431" s="265"/>
      <c r="H431" s="36"/>
      <c r="I431" s="36"/>
      <c r="J431" s="58"/>
      <c r="K431" s="58" t="str">
        <f t="shared" si="26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9"/>
        <v>0</v>
      </c>
      <c r="G432" s="265"/>
      <c r="H432" s="36"/>
      <c r="I432" s="36"/>
      <c r="J432" s="58"/>
      <c r="K432" s="58" t="str">
        <f t="shared" si="26"/>
        <v/>
      </c>
    </row>
    <row r="433" spans="1:13" s="20" customFormat="1" ht="16.5" hidden="1" customHeight="1" x14ac:dyDescent="0.2">
      <c r="A433" s="279" t="s">
        <v>560</v>
      </c>
      <c r="B433" s="250" t="s">
        <v>1189</v>
      </c>
      <c r="C433" s="55" t="s">
        <v>937</v>
      </c>
      <c r="D433" s="56"/>
      <c r="E433" s="60">
        <f>RESUMO!E433</f>
        <v>51.89</v>
      </c>
      <c r="F433" s="57">
        <f t="shared" si="29"/>
        <v>0</v>
      </c>
      <c r="G433" s="265"/>
      <c r="H433" s="36"/>
      <c r="I433" s="36"/>
      <c r="J433" s="58"/>
      <c r="K433" s="58" t="str">
        <f t="shared" si="26"/>
        <v/>
      </c>
      <c r="M433" s="325">
        <f>D433</f>
        <v>0</v>
      </c>
    </row>
    <row r="434" spans="1:13" s="20" customFormat="1" ht="16.5" hidden="1" customHeight="1" x14ac:dyDescent="0.2">
      <c r="A434" s="279"/>
      <c r="B434" s="250" t="s">
        <v>1190</v>
      </c>
      <c r="C434" s="55" t="s">
        <v>937</v>
      </c>
      <c r="D434" s="56"/>
      <c r="E434" s="60">
        <f>RESUMO!E434</f>
        <v>55.7</v>
      </c>
      <c r="F434" s="57">
        <f t="shared" si="29"/>
        <v>0</v>
      </c>
      <c r="G434" s="265"/>
      <c r="H434" s="36"/>
      <c r="I434" s="36"/>
      <c r="J434" s="58"/>
      <c r="K434" s="58" t="str">
        <f>IF(G434&gt;0,"X",IF(F434&gt;0,"X",""))</f>
        <v/>
      </c>
      <c r="M434" s="325">
        <f>D434</f>
        <v>0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9"/>
        <v>0</v>
      </c>
      <c r="G435" s="265"/>
      <c r="H435" s="36"/>
      <c r="I435" s="36"/>
      <c r="J435" s="58"/>
      <c r="K435" s="58" t="str">
        <f t="shared" si="26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9"/>
        <v>0</v>
      </c>
      <c r="G436" s="265"/>
      <c r="H436" s="36"/>
      <c r="I436" s="36"/>
      <c r="J436" s="58"/>
      <c r="K436" s="58" t="str">
        <f t="shared" si="26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9"/>
        <v>0</v>
      </c>
      <c r="G437" s="265"/>
      <c r="H437" s="36"/>
      <c r="I437" s="36"/>
      <c r="J437" s="58"/>
      <c r="K437" s="58" t="str">
        <f t="shared" si="26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9"/>
        <v>0</v>
      </c>
      <c r="G438" s="265"/>
      <c r="H438" s="36"/>
      <c r="I438" s="36"/>
      <c r="J438" s="58"/>
      <c r="K438" s="58" t="str">
        <f t="shared" si="26"/>
        <v/>
      </c>
    </row>
    <row r="439" spans="1:13" s="20" customFormat="1" ht="16.5" hidden="1" customHeight="1" x14ac:dyDescent="0.2">
      <c r="A439" s="279"/>
      <c r="B439" s="250" t="s">
        <v>1201</v>
      </c>
      <c r="C439" s="55" t="s">
        <v>937</v>
      </c>
      <c r="D439" s="56"/>
      <c r="E439" s="60">
        <f>RESUMO!E439</f>
        <v>129.72999999999999</v>
      </c>
      <c r="F439" s="57">
        <f t="shared" si="29"/>
        <v>0</v>
      </c>
      <c r="G439" s="265"/>
      <c r="H439" s="36"/>
      <c r="I439" s="36"/>
      <c r="J439" s="58"/>
      <c r="K439" s="58" t="str">
        <f t="shared" si="26"/>
        <v/>
      </c>
    </row>
    <row r="440" spans="1:13" s="20" customFormat="1" ht="16.5" hidden="1" customHeight="1" thickBot="1" x14ac:dyDescent="0.25">
      <c r="A440" s="279"/>
      <c r="B440" s="250" t="s">
        <v>1202</v>
      </c>
      <c r="C440" s="55" t="s">
        <v>937</v>
      </c>
      <c r="D440" s="56"/>
      <c r="E440" s="60">
        <f>RESUMO!E440</f>
        <v>129.72999999999999</v>
      </c>
      <c r="F440" s="57">
        <f t="shared" si="29"/>
        <v>0</v>
      </c>
      <c r="G440" s="265"/>
      <c r="H440" s="36"/>
      <c r="I440" s="36"/>
      <c r="J440" s="58"/>
      <c r="K440" s="58" t="str">
        <f t="shared" si="26"/>
        <v/>
      </c>
    </row>
    <row r="441" spans="1:13" s="20" customFormat="1" ht="18.75" hidden="1" customHeight="1" x14ac:dyDescent="0.2">
      <c r="A441" s="279" t="s">
        <v>568</v>
      </c>
      <c r="B441" s="344" t="s">
        <v>1200</v>
      </c>
      <c r="C441" s="55" t="s">
        <v>917</v>
      </c>
      <c r="D441" s="60"/>
      <c r="E441" s="60">
        <f>RESUMO!E441</f>
        <v>334</v>
      </c>
      <c r="F441" s="57">
        <f t="shared" si="29"/>
        <v>0</v>
      </c>
      <c r="G441" s="265"/>
      <c r="H441" s="36"/>
      <c r="I441" s="36"/>
      <c r="J441" s="58"/>
      <c r="K441" s="58" t="str">
        <f t="shared" si="26"/>
        <v/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9"/>
        <v>0</v>
      </c>
      <c r="G442" s="265"/>
      <c r="H442" s="36"/>
      <c r="I442" s="36"/>
      <c r="J442" s="58"/>
      <c r="K442" s="58" t="str">
        <f t="shared" si="26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9"/>
        <v>0</v>
      </c>
      <c r="G443" s="302"/>
      <c r="H443" s="36"/>
      <c r="I443" s="36"/>
      <c r="J443" s="58"/>
      <c r="K443" s="58" t="str">
        <f t="shared" si="26"/>
        <v/>
      </c>
    </row>
    <row r="444" spans="1:13" s="20" customFormat="1" ht="16.5" hidden="1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6"/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30">IF($D445=0,0,ROUND($D445*$E445,2))</f>
        <v>0</v>
      </c>
      <c r="G445" s="266"/>
      <c r="H445" s="36"/>
      <c r="I445" s="36"/>
      <c r="J445" s="58"/>
      <c r="K445" s="58" t="str">
        <f t="shared" ref="K445:K508" si="31">IF(G445&gt;0,"X",IF(F445&gt;0,"X",""))</f>
        <v/>
      </c>
    </row>
    <row r="446" spans="1:13" s="20" customFormat="1" ht="16.5" hidden="1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30"/>
        <v>0</v>
      </c>
      <c r="G446" s="265"/>
      <c r="H446" s="36"/>
      <c r="I446" s="36"/>
      <c r="J446" s="58"/>
      <c r="K446" s="58" t="str">
        <f t="shared" si="31"/>
        <v/>
      </c>
      <c r="M446" s="20">
        <f>M418*0.05</f>
        <v>0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30"/>
        <v>0</v>
      </c>
      <c r="G447" s="265"/>
      <c r="H447" s="36"/>
      <c r="I447" s="36"/>
      <c r="J447" s="58"/>
      <c r="K447" s="58" t="str">
        <f t="shared" si="31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30"/>
        <v>0</v>
      </c>
      <c r="G448" s="265"/>
      <c r="H448" s="36"/>
      <c r="I448" s="36"/>
      <c r="J448" s="58"/>
      <c r="K448" s="58" t="str">
        <f t="shared" si="31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30"/>
        <v>0</v>
      </c>
      <c r="G449" s="265"/>
      <c r="H449" s="36"/>
      <c r="I449" s="36"/>
      <c r="J449" s="58"/>
      <c r="K449" s="58" t="str">
        <f t="shared" si="31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30"/>
        <v>0</v>
      </c>
      <c r="G450" s="265"/>
      <c r="H450" s="36"/>
      <c r="I450" s="36"/>
      <c r="J450" s="58"/>
      <c r="K450" s="58" t="str">
        <f t="shared" si="31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30"/>
        <v>0</v>
      </c>
      <c r="G451" s="265"/>
      <c r="H451" s="36"/>
      <c r="I451" s="36"/>
      <c r="J451" s="58"/>
      <c r="K451" s="58" t="str">
        <f t="shared" si="31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30"/>
        <v>0</v>
      </c>
      <c r="G452" s="302"/>
      <c r="H452" s="36"/>
      <c r="I452" s="36"/>
      <c r="J452" s="58"/>
      <c r="K452" s="58" t="str">
        <f t="shared" si="31"/>
        <v/>
      </c>
    </row>
    <row r="453" spans="1:11" s="20" customFormat="1" ht="16.5" hidden="1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0</v>
      </c>
      <c r="H453" s="36"/>
      <c r="I453" s="36"/>
      <c r="J453" s="58" t="s">
        <v>914</v>
      </c>
      <c r="K453" s="58" t="str">
        <f t="shared" si="31"/>
        <v/>
      </c>
    </row>
    <row r="454" spans="1:11" s="20" customFormat="1" ht="16.5" hidden="1" customHeight="1" x14ac:dyDescent="0.2">
      <c r="A454" s="279" t="s">
        <v>591</v>
      </c>
      <c r="B454" s="251" t="s">
        <v>592</v>
      </c>
      <c r="C454" s="55" t="s">
        <v>937</v>
      </c>
      <c r="D454" s="60"/>
      <c r="E454" s="60">
        <f>RESUMO!E454</f>
        <v>7.85</v>
      </c>
      <c r="F454" s="57">
        <f>IF($D454=0,0,ROUND($D454*$E454,2))</f>
        <v>0</v>
      </c>
      <c r="G454" s="266"/>
      <c r="H454" s="36"/>
      <c r="I454" s="36"/>
      <c r="J454" s="58"/>
      <c r="K454" s="58" t="str">
        <f t="shared" si="31"/>
        <v/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1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1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1"/>
        <v/>
      </c>
    </row>
    <row r="458" spans="1:11" s="20" customFormat="1" ht="16.5" hidden="1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0</v>
      </c>
      <c r="H458" s="36"/>
      <c r="I458" s="36"/>
      <c r="J458" s="58" t="s">
        <v>914</v>
      </c>
      <c r="K458" s="58" t="str">
        <f t="shared" si="31"/>
        <v/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2">IF($D459=0,0,ROUND($D459*$E459,2))</f>
        <v>0</v>
      </c>
      <c r="G459" s="266"/>
      <c r="H459" s="36"/>
      <c r="I459" s="36"/>
      <c r="J459" s="58"/>
      <c r="K459" s="58" t="str">
        <f t="shared" si="31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2"/>
        <v>0</v>
      </c>
      <c r="G460" s="265"/>
      <c r="H460" s="36"/>
      <c r="I460" s="36"/>
      <c r="J460" s="58"/>
      <c r="K460" s="58" t="str">
        <f t="shared" si="31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2"/>
        <v>0</v>
      </c>
      <c r="G461" s="265"/>
      <c r="H461" s="36"/>
      <c r="I461" s="36"/>
      <c r="J461" s="58"/>
      <c r="K461" s="58" t="str">
        <f t="shared" si="31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2"/>
        <v>0</v>
      </c>
      <c r="G462" s="265"/>
      <c r="H462" s="36"/>
      <c r="I462" s="36"/>
      <c r="J462" s="58"/>
      <c r="K462" s="58" t="str">
        <f t="shared" si="31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2"/>
        <v>0</v>
      </c>
      <c r="G463" s="265"/>
      <c r="H463" s="36"/>
      <c r="I463" s="36"/>
      <c r="J463" s="58"/>
      <c r="K463" s="58" t="str">
        <f t="shared" si="31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2"/>
        <v>0</v>
      </c>
      <c r="G464" s="265"/>
      <c r="H464" s="36"/>
      <c r="I464" s="36"/>
      <c r="J464" s="58"/>
      <c r="K464" s="58" t="str">
        <f t="shared" si="31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2"/>
        <v>0</v>
      </c>
      <c r="G465" s="265"/>
      <c r="H465" s="36"/>
      <c r="I465" s="36"/>
      <c r="J465" s="58"/>
      <c r="K465" s="58" t="str">
        <f t="shared" si="31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2"/>
        <v>0</v>
      </c>
      <c r="G466" s="265"/>
      <c r="H466" s="36"/>
      <c r="I466" s="36"/>
      <c r="J466" s="58"/>
      <c r="K466" s="58" t="str">
        <f t="shared" si="31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2"/>
        <v>0</v>
      </c>
      <c r="G467" s="265"/>
      <c r="H467" s="36"/>
      <c r="I467" s="36"/>
      <c r="J467" s="58"/>
      <c r="K467" s="58" t="str">
        <f t="shared" si="31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2"/>
        <v>0</v>
      </c>
      <c r="G468" s="265"/>
      <c r="H468" s="36"/>
      <c r="I468" s="36"/>
      <c r="J468" s="58"/>
      <c r="K468" s="58" t="str">
        <f t="shared" si="31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2"/>
        <v>0</v>
      </c>
      <c r="G469" s="265"/>
      <c r="H469" s="36"/>
      <c r="I469" s="36"/>
      <c r="J469" s="58"/>
      <c r="K469" s="58" t="str">
        <f t="shared" si="31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2"/>
        <v>0</v>
      </c>
      <c r="G470" s="265"/>
      <c r="H470" s="36"/>
      <c r="I470" s="36"/>
      <c r="J470" s="58"/>
      <c r="K470" s="58" t="str">
        <f t="shared" si="31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2"/>
        <v>0</v>
      </c>
      <c r="G471" s="265"/>
      <c r="H471" s="36"/>
      <c r="I471" s="36"/>
      <c r="J471" s="58"/>
      <c r="K471" s="58" t="str">
        <f t="shared" si="31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2"/>
        <v>0</v>
      </c>
      <c r="G472" s="265"/>
      <c r="H472" s="36"/>
      <c r="I472" s="36"/>
      <c r="J472" s="58"/>
      <c r="K472" s="58" t="str">
        <f t="shared" si="31"/>
        <v/>
      </c>
    </row>
    <row r="473" spans="1:11" s="20" customFormat="1" ht="16.5" hidden="1" customHeight="1" thickBot="1" x14ac:dyDescent="0.25">
      <c r="A473" s="279" t="s">
        <v>622</v>
      </c>
      <c r="B473" s="250" t="s">
        <v>623</v>
      </c>
      <c r="C473" s="55" t="s">
        <v>889</v>
      </c>
      <c r="D473" s="56"/>
      <c r="E473" s="60">
        <f>RESUMO!E473</f>
        <v>11.8</v>
      </c>
      <c r="F473" s="57">
        <f t="shared" si="32"/>
        <v>0</v>
      </c>
      <c r="G473" s="265"/>
      <c r="H473" s="36"/>
      <c r="I473" s="36"/>
      <c r="J473" s="58"/>
      <c r="K473" s="58" t="str">
        <f t="shared" si="31"/>
        <v/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2"/>
        <v>0</v>
      </c>
      <c r="G474" s="265"/>
      <c r="H474" s="36"/>
      <c r="I474" s="36"/>
      <c r="J474" s="58"/>
      <c r="K474" s="58" t="str">
        <f t="shared" si="31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2"/>
        <v>0</v>
      </c>
      <c r="G475" s="265"/>
      <c r="H475" s="36"/>
      <c r="I475" s="36"/>
      <c r="J475" s="58"/>
      <c r="K475" s="58" t="str">
        <f t="shared" si="31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2"/>
        <v>0</v>
      </c>
      <c r="G476" s="265"/>
      <c r="H476" s="36"/>
      <c r="I476" s="36"/>
      <c r="J476" s="58"/>
      <c r="K476" s="58" t="str">
        <f t="shared" si="31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2"/>
        <v>0</v>
      </c>
      <c r="G477" s="265"/>
      <c r="H477" s="36"/>
      <c r="I477" s="36"/>
      <c r="J477" s="58"/>
      <c r="K477" s="58" t="str">
        <f t="shared" si="31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2"/>
        <v>0</v>
      </c>
      <c r="G478" s="265"/>
      <c r="H478" s="36"/>
      <c r="I478" s="36"/>
      <c r="J478" s="58"/>
      <c r="K478" s="58" t="str">
        <f t="shared" si="31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2"/>
        <v>0</v>
      </c>
      <c r="G479" s="265"/>
      <c r="H479" s="36"/>
      <c r="I479" s="36"/>
      <c r="J479" s="58"/>
      <c r="K479" s="58" t="str">
        <f t="shared" si="31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2"/>
        <v>0</v>
      </c>
      <c r="G480" s="265"/>
      <c r="H480" s="36"/>
      <c r="I480" s="36"/>
      <c r="J480" s="58"/>
      <c r="K480" s="58" t="str">
        <f t="shared" si="31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2"/>
        <v>0</v>
      </c>
      <c r="G481" s="265"/>
      <c r="H481" s="36"/>
      <c r="I481" s="36"/>
      <c r="J481" s="58"/>
      <c r="K481" s="58" t="str">
        <f t="shared" si="31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2"/>
        <v>0</v>
      </c>
      <c r="G482" s="265"/>
      <c r="H482" s="36"/>
      <c r="I482" s="36"/>
      <c r="J482" s="58"/>
      <c r="K482" s="58" t="str">
        <f t="shared" si="31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2"/>
        <v>0</v>
      </c>
      <c r="G483" s="265"/>
      <c r="H483" s="36"/>
      <c r="I483" s="36"/>
      <c r="J483" s="58"/>
      <c r="K483" s="58" t="str">
        <f t="shared" si="31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2"/>
        <v>0</v>
      </c>
      <c r="G484" s="265"/>
      <c r="H484" s="36"/>
      <c r="I484" s="36"/>
      <c r="J484" s="58"/>
      <c r="K484" s="58" t="str">
        <f t="shared" si="31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2"/>
        <v>0</v>
      </c>
      <c r="G485" s="265"/>
      <c r="H485" s="36"/>
      <c r="I485" s="36"/>
      <c r="J485" s="58"/>
      <c r="K485" s="58" t="str">
        <f t="shared" si="31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2"/>
        <v>0</v>
      </c>
      <c r="G486" s="265"/>
      <c r="H486" s="36"/>
      <c r="I486" s="36"/>
      <c r="J486" s="58"/>
      <c r="K486" s="58" t="str">
        <f t="shared" si="31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2"/>
        <v>0</v>
      </c>
      <c r="G487" s="265"/>
      <c r="H487" s="36"/>
      <c r="I487" s="36"/>
      <c r="J487" s="58"/>
      <c r="K487" s="58" t="str">
        <f t="shared" si="31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2"/>
        <v>0</v>
      </c>
      <c r="G488" s="268"/>
      <c r="H488" s="36"/>
      <c r="I488" s="36"/>
      <c r="J488" s="58"/>
      <c r="K488" s="58" t="str">
        <f t="shared" si="31"/>
        <v/>
      </c>
    </row>
    <row r="489" spans="1:11" s="20" customFormat="1" ht="16.5" hidden="1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0</v>
      </c>
      <c r="H489" s="16"/>
      <c r="I489" s="68">
        <f>G489</f>
        <v>0</v>
      </c>
      <c r="J489" s="58" t="s">
        <v>911</v>
      </c>
      <c r="K489" s="58" t="str">
        <f t="shared" si="31"/>
        <v/>
      </c>
    </row>
    <row r="490" spans="1:11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1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3">IF($D491=0,0,ROUND($D491*$E491,2))</f>
        <v>0</v>
      </c>
      <c r="G491" s="270"/>
      <c r="H491" s="16"/>
      <c r="I491" s="16"/>
      <c r="J491" s="58"/>
      <c r="K491" s="58" t="str">
        <f t="shared" si="31"/>
        <v/>
      </c>
    </row>
    <row r="492" spans="1:11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3"/>
        <v>0</v>
      </c>
      <c r="G492" s="270"/>
      <c r="H492" s="16"/>
      <c r="I492" s="16"/>
      <c r="J492" s="58"/>
      <c r="K492" s="58" t="str">
        <f t="shared" si="31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3"/>
        <v>0</v>
      </c>
      <c r="G493" s="270"/>
      <c r="H493" s="16"/>
      <c r="I493" s="16"/>
      <c r="J493" s="58"/>
      <c r="K493" s="58" t="str">
        <f t="shared" si="31"/>
        <v/>
      </c>
    </row>
    <row r="494" spans="1:11" s="20" customFormat="1" ht="16.5" hidden="1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3"/>
        <v>0</v>
      </c>
      <c r="G494" s="270"/>
      <c r="H494" s="16"/>
      <c r="I494" s="16"/>
      <c r="J494" s="58"/>
      <c r="K494" s="58" t="str">
        <f t="shared" si="31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3"/>
        <v>0</v>
      </c>
      <c r="G495" s="270"/>
      <c r="H495" s="16"/>
      <c r="I495" s="16"/>
      <c r="J495" s="58"/>
      <c r="K495" s="58" t="str">
        <f t="shared" si="31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3"/>
        <v>0</v>
      </c>
      <c r="G496" s="270"/>
      <c r="H496" s="16"/>
      <c r="I496" s="16"/>
      <c r="J496" s="58"/>
      <c r="K496" s="58" t="str">
        <f t="shared" si="31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3"/>
        <v>0</v>
      </c>
      <c r="G497" s="270"/>
      <c r="H497" s="16"/>
      <c r="I497" s="16"/>
      <c r="J497" s="58"/>
      <c r="K497" s="58" t="str">
        <f t="shared" si="31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3"/>
        <v>0</v>
      </c>
      <c r="G498" s="270"/>
      <c r="H498" s="16"/>
      <c r="I498" s="16"/>
      <c r="J498" s="58"/>
      <c r="K498" s="58" t="str">
        <f t="shared" si="31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3"/>
        <v>0</v>
      </c>
      <c r="G499" s="270"/>
      <c r="H499" s="16"/>
      <c r="I499" s="16"/>
      <c r="J499" s="58"/>
      <c r="K499" s="58" t="str">
        <f t="shared" si="31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3"/>
        <v>0</v>
      </c>
      <c r="G500" s="270"/>
      <c r="H500" s="16"/>
      <c r="I500" s="16"/>
      <c r="J500" s="58"/>
      <c r="K500" s="58" t="str">
        <f t="shared" si="31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3"/>
        <v>0</v>
      </c>
      <c r="G501" s="270"/>
      <c r="H501" s="16"/>
      <c r="I501" s="16"/>
      <c r="J501" s="58"/>
      <c r="K501" s="58" t="str">
        <f t="shared" si="31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3"/>
        <v>0</v>
      </c>
      <c r="G502" s="270"/>
      <c r="H502" s="16"/>
      <c r="I502" s="16"/>
      <c r="J502" s="58"/>
      <c r="K502" s="58" t="str">
        <f t="shared" si="31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3"/>
        <v>0</v>
      </c>
      <c r="G503" s="270"/>
      <c r="H503" s="16"/>
      <c r="I503" s="16"/>
      <c r="J503" s="58"/>
      <c r="K503" s="58" t="str">
        <f t="shared" si="31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3"/>
        <v>0</v>
      </c>
      <c r="G504" s="270"/>
      <c r="H504" s="16"/>
      <c r="I504" s="16"/>
      <c r="J504" s="58"/>
      <c r="K504" s="58" t="str">
        <f t="shared" si="31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3"/>
        <v>0</v>
      </c>
      <c r="G505" s="270"/>
      <c r="H505" s="16"/>
      <c r="I505" s="16"/>
      <c r="J505" s="58"/>
      <c r="K505" s="58" t="str">
        <f t="shared" si="31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3"/>
        <v>0</v>
      </c>
      <c r="G506" s="270"/>
      <c r="H506" s="16"/>
      <c r="I506" s="16"/>
      <c r="J506" s="58"/>
      <c r="K506" s="58" t="str">
        <f t="shared" si="31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3"/>
        <v>0</v>
      </c>
      <c r="G507" s="270"/>
      <c r="H507" s="16"/>
      <c r="I507" s="16"/>
      <c r="J507" s="58"/>
      <c r="K507" s="58" t="str">
        <f t="shared" si="31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3"/>
        <v>0</v>
      </c>
      <c r="G508" s="270"/>
      <c r="H508" s="16"/>
      <c r="I508" s="16"/>
      <c r="J508" s="58"/>
      <c r="K508" s="58" t="str">
        <f t="shared" si="31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3"/>
        <v>0</v>
      </c>
      <c r="G509" s="270"/>
      <c r="H509" s="16"/>
      <c r="I509" s="16"/>
      <c r="J509" s="58"/>
      <c r="K509" s="58" t="str">
        <f t="shared" ref="K509:K572" si="34">IF(G509&gt;0,"X",IF(F509&gt;0,"X",""))</f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3"/>
        <v>0</v>
      </c>
      <c r="G510" s="270"/>
      <c r="H510" s="16"/>
      <c r="I510" s="16"/>
      <c r="J510" s="58"/>
      <c r="K510" s="58" t="str">
        <f t="shared" si="34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3"/>
        <v>0</v>
      </c>
      <c r="G511" s="270"/>
      <c r="H511" s="16"/>
      <c r="I511" s="16"/>
      <c r="J511" s="58"/>
      <c r="K511" s="58" t="str">
        <f t="shared" si="34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3"/>
        <v>0</v>
      </c>
      <c r="G512" s="270"/>
      <c r="H512" s="16"/>
      <c r="I512" s="16"/>
      <c r="J512" s="58"/>
      <c r="K512" s="58" t="str">
        <f t="shared" si="34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3"/>
        <v>0</v>
      </c>
      <c r="G513" s="270"/>
      <c r="H513" s="16"/>
      <c r="I513" s="16"/>
      <c r="J513" s="58"/>
      <c r="K513" s="58" t="str">
        <f t="shared" si="34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3"/>
        <v>0</v>
      </c>
      <c r="G514" s="276"/>
      <c r="H514" s="16"/>
      <c r="I514" s="16"/>
      <c r="J514" s="58"/>
      <c r="K514" s="58" t="str">
        <f t="shared" si="34"/>
        <v/>
      </c>
    </row>
    <row r="515" spans="1:11" s="20" customFormat="1" ht="16.5" hidden="1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0</v>
      </c>
      <c r="H515" s="70"/>
      <c r="I515" s="69"/>
      <c r="J515" s="58" t="s">
        <v>914</v>
      </c>
      <c r="K515" s="58" t="str">
        <f t="shared" si="34"/>
        <v/>
      </c>
    </row>
    <row r="516" spans="1:11" s="20" customFormat="1" ht="16.5" hidden="1" customHeight="1" x14ac:dyDescent="0.2">
      <c r="A516" s="282" t="s">
        <v>704</v>
      </c>
      <c r="B516" s="256" t="s">
        <v>705</v>
      </c>
      <c r="C516" s="231" t="s">
        <v>937</v>
      </c>
      <c r="D516" s="60"/>
      <c r="E516" s="60">
        <f>RESUMO!E516</f>
        <v>21.94</v>
      </c>
      <c r="F516" s="232">
        <f t="shared" ref="F516:F530" si="35">IF($D516=0,0,ROUND($D516*$E516,2))</f>
        <v>0</v>
      </c>
      <c r="G516" s="272"/>
      <c r="H516" s="70"/>
      <c r="I516" s="69"/>
      <c r="J516" s="58"/>
      <c r="K516" s="58" t="str">
        <f t="shared" si="34"/>
        <v/>
      </c>
    </row>
    <row r="517" spans="1:11" s="20" customFormat="1" ht="16.5" hidden="1" customHeight="1" thickBot="1" x14ac:dyDescent="0.25">
      <c r="A517" s="282" t="s">
        <v>706</v>
      </c>
      <c r="B517" s="283" t="s">
        <v>707</v>
      </c>
      <c r="C517" s="231" t="s">
        <v>937</v>
      </c>
      <c r="D517" s="60"/>
      <c r="E517" s="60">
        <f>RESUMO!E517</f>
        <v>21.94</v>
      </c>
      <c r="F517" s="334">
        <f t="shared" si="35"/>
        <v>0</v>
      </c>
      <c r="G517" s="270"/>
      <c r="H517" s="70"/>
      <c r="I517" s="69"/>
      <c r="J517" s="58"/>
      <c r="K517" s="58" t="str">
        <f t="shared" si="34"/>
        <v/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5"/>
        <v>0</v>
      </c>
      <c r="G518" s="270"/>
      <c r="H518" s="70"/>
      <c r="I518" s="69"/>
      <c r="J518" s="58"/>
      <c r="K518" s="58" t="str">
        <f t="shared" si="34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5"/>
        <v>0</v>
      </c>
      <c r="G519" s="270"/>
      <c r="H519" s="70"/>
      <c r="I519" s="69"/>
      <c r="J519" s="58"/>
      <c r="K519" s="58" t="str">
        <f t="shared" si="34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5"/>
        <v>0</v>
      </c>
      <c r="G520" s="270"/>
      <c r="H520" s="70"/>
      <c r="I520" s="69"/>
      <c r="J520" s="58"/>
      <c r="K520" s="58" t="str">
        <f t="shared" si="34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5"/>
        <v>0</v>
      </c>
      <c r="G521" s="270"/>
      <c r="H521" s="70"/>
      <c r="I521" s="69"/>
      <c r="J521" s="58"/>
      <c r="K521" s="58" t="str">
        <f t="shared" si="34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5"/>
        <v>0</v>
      </c>
      <c r="G522" s="270"/>
      <c r="H522" s="70"/>
      <c r="I522" s="69"/>
      <c r="J522" s="58"/>
      <c r="K522" s="58" t="str">
        <f t="shared" si="34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5"/>
        <v>0</v>
      </c>
      <c r="G523" s="270"/>
      <c r="H523" s="70"/>
      <c r="I523" s="69"/>
      <c r="J523" s="58"/>
      <c r="K523" s="58" t="str">
        <f t="shared" si="34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5"/>
        <v>0</v>
      </c>
      <c r="G524" s="270"/>
      <c r="H524" s="70"/>
      <c r="I524" s="69"/>
      <c r="J524" s="58"/>
      <c r="K524" s="58" t="str">
        <f t="shared" si="34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5"/>
        <v>0</v>
      </c>
      <c r="G525" s="270"/>
      <c r="H525" s="70"/>
      <c r="I525" s="69"/>
      <c r="J525" s="58"/>
      <c r="K525" s="58" t="str">
        <f t="shared" si="34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5"/>
        <v>0</v>
      </c>
      <c r="G526" s="270"/>
      <c r="H526" s="70"/>
      <c r="I526" s="69"/>
      <c r="J526" s="58"/>
      <c r="K526" s="58" t="str">
        <f t="shared" si="34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5"/>
        <v>0</v>
      </c>
      <c r="G527" s="270"/>
      <c r="H527" s="70"/>
      <c r="I527" s="69"/>
      <c r="J527" s="58"/>
      <c r="K527" s="58" t="str">
        <f t="shared" si="34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5"/>
        <v>0</v>
      </c>
      <c r="G528" s="270"/>
      <c r="H528" s="70"/>
      <c r="I528" s="69"/>
      <c r="J528" s="58"/>
      <c r="K528" s="58" t="str">
        <f t="shared" si="34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5"/>
        <v>0</v>
      </c>
      <c r="G529" s="270"/>
      <c r="H529" s="70"/>
      <c r="I529" s="69"/>
      <c r="J529" s="58"/>
      <c r="K529" s="58" t="str">
        <f t="shared" si="34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5"/>
        <v>0</v>
      </c>
      <c r="G530" s="276"/>
      <c r="H530" s="70"/>
      <c r="I530" s="69"/>
      <c r="J530" s="58"/>
      <c r="K530" s="58" t="str">
        <f t="shared" si="34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4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6">IF($D532=0,0,ROUND($D532*$E532,2))</f>
        <v>0</v>
      </c>
      <c r="G532" s="270"/>
      <c r="H532" s="16"/>
      <c r="I532" s="16"/>
      <c r="J532" s="58"/>
      <c r="K532" s="58" t="str">
        <f t="shared" si="34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6"/>
        <v>0</v>
      </c>
      <c r="G533" s="270"/>
      <c r="H533" s="16"/>
      <c r="I533" s="16"/>
      <c r="J533" s="58"/>
      <c r="K533" s="58" t="str">
        <f t="shared" si="34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6"/>
        <v>0</v>
      </c>
      <c r="G534" s="270"/>
      <c r="H534" s="16"/>
      <c r="I534" s="16"/>
      <c r="J534" s="58"/>
      <c r="K534" s="58" t="str">
        <f t="shared" si="34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6"/>
        <v>0</v>
      </c>
      <c r="G535" s="270"/>
      <c r="H535" s="16"/>
      <c r="I535" s="16"/>
      <c r="J535" s="58"/>
      <c r="K535" s="58" t="str">
        <f t="shared" si="34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6"/>
        <v>0</v>
      </c>
      <c r="G536" s="270"/>
      <c r="H536" s="16"/>
      <c r="I536" s="16"/>
      <c r="J536" s="58"/>
      <c r="K536" s="58" t="str">
        <f t="shared" si="34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6"/>
        <v>0</v>
      </c>
      <c r="G537" s="270"/>
      <c r="H537" s="16"/>
      <c r="I537" s="16"/>
      <c r="J537" s="58"/>
      <c r="K537" s="58" t="str">
        <f t="shared" si="34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6"/>
        <v>0</v>
      </c>
      <c r="G538" s="270"/>
      <c r="H538" s="16"/>
      <c r="I538" s="16"/>
      <c r="J538" s="58"/>
      <c r="K538" s="58" t="str">
        <f t="shared" si="34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6"/>
        <v>0</v>
      </c>
      <c r="G539" s="270"/>
      <c r="H539" s="16"/>
      <c r="I539" s="16"/>
      <c r="J539" s="58"/>
      <c r="K539" s="58" t="str">
        <f t="shared" si="34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6"/>
        <v>0</v>
      </c>
      <c r="G540" s="270"/>
      <c r="H540" s="16"/>
      <c r="I540" s="16"/>
      <c r="J540" s="58"/>
      <c r="K540" s="58" t="str">
        <f t="shared" si="34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6"/>
        <v>0</v>
      </c>
      <c r="G541" s="270"/>
      <c r="H541" s="16"/>
      <c r="I541" s="16"/>
      <c r="J541" s="58"/>
      <c r="K541" s="58" t="str">
        <f t="shared" si="34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6"/>
        <v>0</v>
      </c>
      <c r="G542" s="270"/>
      <c r="H542" s="16"/>
      <c r="I542" s="16"/>
      <c r="J542" s="58"/>
      <c r="K542" s="58" t="str">
        <f t="shared" si="34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6"/>
        <v>0</v>
      </c>
      <c r="G543" s="270"/>
      <c r="H543" s="16"/>
      <c r="I543" s="16"/>
      <c r="J543" s="58"/>
      <c r="K543" s="58" t="str">
        <f t="shared" si="34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6"/>
        <v>0</v>
      </c>
      <c r="G544" s="270"/>
      <c r="H544" s="16"/>
      <c r="I544" s="16"/>
      <c r="J544" s="58"/>
      <c r="K544" s="58" t="str">
        <f t="shared" si="34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6"/>
        <v>0</v>
      </c>
      <c r="G545" s="270"/>
      <c r="H545" s="16"/>
      <c r="I545" s="16"/>
      <c r="J545" s="58"/>
      <c r="K545" s="58" t="str">
        <f t="shared" si="34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6"/>
        <v>0</v>
      </c>
      <c r="G546" s="270"/>
      <c r="H546" s="16"/>
      <c r="I546" s="16"/>
      <c r="J546" s="58"/>
      <c r="K546" s="58" t="str">
        <f t="shared" si="34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6"/>
        <v>0</v>
      </c>
      <c r="G547" s="270"/>
      <c r="H547" s="16"/>
      <c r="I547" s="16"/>
      <c r="J547" s="58"/>
      <c r="K547" s="58" t="str">
        <f t="shared" si="34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6"/>
        <v>0</v>
      </c>
      <c r="G548" s="270"/>
      <c r="H548" s="16"/>
      <c r="I548" s="16"/>
      <c r="J548" s="58"/>
      <c r="K548" s="58" t="str">
        <f t="shared" si="34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6"/>
        <v>0</v>
      </c>
      <c r="G549" s="270"/>
      <c r="H549" s="16"/>
      <c r="I549" s="16"/>
      <c r="J549" s="58"/>
      <c r="K549" s="58" t="str">
        <f t="shared" si="34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6"/>
        <v>0</v>
      </c>
      <c r="G550" s="270"/>
      <c r="H550" s="16"/>
      <c r="I550" s="16"/>
      <c r="J550" s="58"/>
      <c r="K550" s="58" t="str">
        <f t="shared" si="34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6"/>
        <v>0</v>
      </c>
      <c r="G551" s="270"/>
      <c r="H551" s="16"/>
      <c r="I551" s="16"/>
      <c r="J551" s="58"/>
      <c r="K551" s="58" t="str">
        <f t="shared" si="34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6"/>
        <v>0</v>
      </c>
      <c r="G552" s="270"/>
      <c r="H552" s="16"/>
      <c r="I552" s="16"/>
      <c r="J552" s="58"/>
      <c r="K552" s="58" t="str">
        <f t="shared" si="34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6"/>
        <v>0</v>
      </c>
      <c r="G553" s="270"/>
      <c r="H553" s="16"/>
      <c r="I553" s="16"/>
      <c r="J553" s="58"/>
      <c r="K553" s="58" t="str">
        <f t="shared" si="34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6"/>
        <v>0</v>
      </c>
      <c r="G554" s="270"/>
      <c r="H554" s="16"/>
      <c r="I554" s="16"/>
      <c r="J554" s="58"/>
      <c r="K554" s="58" t="str">
        <f t="shared" si="34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6"/>
        <v>0</v>
      </c>
      <c r="G555" s="270"/>
      <c r="H555" s="16"/>
      <c r="I555" s="16"/>
      <c r="J555" s="58"/>
      <c r="K555" s="58" t="str">
        <f t="shared" si="34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6"/>
        <v>0</v>
      </c>
      <c r="G556" s="270"/>
      <c r="H556" s="16"/>
      <c r="I556" s="16"/>
      <c r="J556" s="58"/>
      <c r="K556" s="58" t="str">
        <f t="shared" si="34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6"/>
        <v>0</v>
      </c>
      <c r="G557" s="270"/>
      <c r="H557" s="16"/>
      <c r="I557" s="16"/>
      <c r="J557" s="58"/>
      <c r="K557" s="58" t="str">
        <f t="shared" si="34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6"/>
        <v>0</v>
      </c>
      <c r="G558" s="270"/>
      <c r="H558" s="16"/>
      <c r="I558" s="16"/>
      <c r="J558" s="58"/>
      <c r="K558" s="58" t="str">
        <f t="shared" si="34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6"/>
        <v>0</v>
      </c>
      <c r="G559" s="270"/>
      <c r="H559" s="16"/>
      <c r="I559" s="16"/>
      <c r="J559" s="58"/>
      <c r="K559" s="58" t="str">
        <f t="shared" si="34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6"/>
        <v>0</v>
      </c>
      <c r="G560" s="270"/>
      <c r="H560" s="16"/>
      <c r="I560" s="16"/>
      <c r="J560" s="58"/>
      <c r="K560" s="58" t="str">
        <f t="shared" si="34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6"/>
        <v>0</v>
      </c>
      <c r="G561" s="276"/>
      <c r="H561" s="16"/>
      <c r="I561" s="16"/>
      <c r="J561" s="58"/>
      <c r="K561" s="58" t="str">
        <f t="shared" si="34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4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4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7">IF($D564=0,0,ROUND($D564*$E564,2))</f>
        <v>0</v>
      </c>
      <c r="G564" s="265"/>
      <c r="H564" s="36"/>
      <c r="I564" s="36"/>
      <c r="J564" s="58"/>
      <c r="K564" s="58" t="str">
        <f t="shared" si="34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7"/>
        <v>0</v>
      </c>
      <c r="G565" s="265"/>
      <c r="H565" s="36"/>
      <c r="I565" s="36"/>
      <c r="J565" s="58"/>
      <c r="K565" s="58" t="str">
        <f t="shared" si="34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7"/>
        <v>0</v>
      </c>
      <c r="G566" s="265"/>
      <c r="H566" s="36"/>
      <c r="I566" s="36"/>
      <c r="J566" s="58"/>
      <c r="K566" s="58" t="str">
        <f t="shared" si="34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7"/>
        <v>0</v>
      </c>
      <c r="G567" s="265"/>
      <c r="H567" s="36"/>
      <c r="I567" s="36"/>
      <c r="J567" s="58"/>
      <c r="K567" s="58" t="str">
        <f t="shared" si="34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7"/>
        <v>0</v>
      </c>
      <c r="G568" s="265"/>
      <c r="H568" s="36"/>
      <c r="I568" s="36"/>
      <c r="J568" s="58"/>
      <c r="K568" s="58" t="str">
        <f t="shared" si="34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7"/>
        <v>0</v>
      </c>
      <c r="G569" s="265"/>
      <c r="H569" s="36"/>
      <c r="I569" s="36"/>
      <c r="J569" s="58"/>
      <c r="K569" s="58" t="str">
        <f t="shared" si="34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7"/>
        <v>0</v>
      </c>
      <c r="G570" s="265"/>
      <c r="H570" s="36"/>
      <c r="I570" s="36"/>
      <c r="J570" s="58"/>
      <c r="K570" s="58" t="str">
        <f t="shared" si="34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7"/>
        <v>0</v>
      </c>
      <c r="G571" s="265"/>
      <c r="H571" s="36"/>
      <c r="I571" s="36"/>
      <c r="J571" s="58"/>
      <c r="K571" s="58" t="str">
        <f t="shared" si="34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7"/>
        <v>0</v>
      </c>
      <c r="G572" s="265"/>
      <c r="H572" s="36"/>
      <c r="I572" s="36"/>
      <c r="J572" s="58"/>
      <c r="K572" s="58" t="str">
        <f t="shared" si="34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7"/>
        <v>0</v>
      </c>
      <c r="G573" s="265"/>
      <c r="H573" s="36"/>
      <c r="I573" s="36"/>
      <c r="J573" s="58"/>
      <c r="K573" s="58" t="str">
        <f t="shared" ref="K573:K597" si="38">IF(G573&gt;0,"X",IF(F573&gt;0,"X",""))</f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7"/>
        <v>0</v>
      </c>
      <c r="G574" s="265"/>
      <c r="H574" s="36"/>
      <c r="I574" s="36"/>
      <c r="J574" s="58"/>
      <c r="K574" s="58" t="str">
        <f t="shared" si="38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7"/>
        <v>0</v>
      </c>
      <c r="G575" s="265"/>
      <c r="H575" s="36"/>
      <c r="I575" s="36"/>
      <c r="J575" s="58"/>
      <c r="K575" s="58" t="str">
        <f t="shared" si="38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7"/>
        <v>0</v>
      </c>
      <c r="G576" s="265"/>
      <c r="H576" s="36"/>
      <c r="I576" s="36"/>
      <c r="J576" s="58"/>
      <c r="K576" s="58" t="str">
        <f t="shared" si="38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7"/>
        <v>0</v>
      </c>
      <c r="G577" s="265"/>
      <c r="H577" s="36"/>
      <c r="I577" s="36"/>
      <c r="J577" s="58"/>
      <c r="K577" s="58" t="str">
        <f t="shared" si="38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7"/>
        <v>0</v>
      </c>
      <c r="G578" s="265"/>
      <c r="H578" s="36"/>
      <c r="I578" s="36"/>
      <c r="J578" s="58"/>
      <c r="K578" s="58" t="str">
        <f t="shared" si="38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7"/>
        <v>0</v>
      </c>
      <c r="G579" s="265"/>
      <c r="H579" s="36"/>
      <c r="I579" s="36"/>
      <c r="J579" s="58"/>
      <c r="K579" s="58" t="str">
        <f t="shared" si="38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7"/>
        <v>0</v>
      </c>
      <c r="G580" s="265"/>
      <c r="H580" s="36"/>
      <c r="I580" s="36"/>
      <c r="J580" s="58"/>
      <c r="K580" s="58" t="str">
        <f t="shared" si="38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7"/>
        <v>0</v>
      </c>
      <c r="G581" s="265"/>
      <c r="H581" s="36"/>
      <c r="I581" s="36"/>
      <c r="J581" s="58"/>
      <c r="K581" s="58" t="str">
        <f t="shared" si="38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7"/>
        <v>0</v>
      </c>
      <c r="G582" s="265"/>
      <c r="H582" s="36"/>
      <c r="I582" s="36"/>
      <c r="J582" s="58"/>
      <c r="K582" s="58" t="str">
        <f t="shared" si="38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7"/>
        <v>0</v>
      </c>
      <c r="G583" s="265"/>
      <c r="H583" s="36"/>
      <c r="I583" s="36"/>
      <c r="J583" s="58"/>
      <c r="K583" s="58" t="str">
        <f t="shared" si="38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7"/>
        <v>0</v>
      </c>
      <c r="G584" s="265"/>
      <c r="H584" s="36"/>
      <c r="I584" s="36"/>
      <c r="J584" s="58"/>
      <c r="K584" s="58" t="str">
        <f t="shared" si="38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7"/>
        <v>0</v>
      </c>
      <c r="G585" s="265"/>
      <c r="H585" s="36"/>
      <c r="I585" s="36"/>
      <c r="J585" s="58"/>
      <c r="K585" s="58" t="str">
        <f t="shared" si="38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7"/>
        <v>0</v>
      </c>
      <c r="G586" s="265"/>
      <c r="H586" s="36"/>
      <c r="I586" s="36"/>
      <c r="J586" s="58"/>
      <c r="K586" s="58" t="str">
        <f t="shared" si="38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7"/>
        <v>0</v>
      </c>
      <c r="G587" s="265"/>
      <c r="H587" s="36"/>
      <c r="I587" s="36"/>
      <c r="J587" s="58"/>
      <c r="K587" s="58" t="str">
        <f t="shared" si="38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7"/>
        <v>0</v>
      </c>
      <c r="G588" s="265"/>
      <c r="H588" s="36"/>
      <c r="I588" s="36"/>
      <c r="J588" s="58"/>
      <c r="K588" s="58" t="str">
        <f t="shared" si="38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7"/>
        <v>0</v>
      </c>
      <c r="G589" s="265"/>
      <c r="H589" s="36"/>
      <c r="I589" s="36"/>
      <c r="J589" s="58"/>
      <c r="K589" s="58" t="str">
        <f t="shared" si="38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7"/>
        <v>0</v>
      </c>
      <c r="G590" s="265"/>
      <c r="H590" s="36"/>
      <c r="I590" s="36"/>
      <c r="J590" s="58"/>
      <c r="K590" s="58" t="str">
        <f t="shared" si="38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7"/>
        <v>0</v>
      </c>
      <c r="G591" s="265"/>
      <c r="H591" s="36"/>
      <c r="I591" s="36"/>
      <c r="J591" s="58"/>
      <c r="K591" s="58" t="str">
        <f t="shared" si="38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7"/>
        <v>0</v>
      </c>
      <c r="G592" s="265"/>
      <c r="H592" s="36"/>
      <c r="I592" s="36"/>
      <c r="J592" s="58"/>
      <c r="K592" s="58" t="str">
        <f t="shared" si="38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7"/>
        <v>0</v>
      </c>
      <c r="G593" s="265"/>
      <c r="H593" s="36"/>
      <c r="I593" s="36"/>
      <c r="J593" s="58"/>
      <c r="K593" s="58" t="str">
        <f t="shared" si="38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7"/>
        <v>0</v>
      </c>
      <c r="G594" s="265"/>
      <c r="H594" s="36"/>
      <c r="I594" s="36"/>
      <c r="J594" s="58"/>
      <c r="K594" s="58" t="str">
        <f t="shared" si="38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7"/>
        <v>0</v>
      </c>
      <c r="G595" s="302"/>
      <c r="H595" s="36"/>
      <c r="I595" s="36"/>
      <c r="J595" s="58"/>
      <c r="K595" s="58" t="str">
        <f t="shared" si="38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8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21539.17</v>
      </c>
      <c r="H597" s="35"/>
      <c r="I597" s="71">
        <f>SUM(I8:I562)</f>
        <v>21539.17</v>
      </c>
      <c r="J597" s="50" t="s">
        <v>911</v>
      </c>
      <c r="K597" s="50" t="str">
        <f t="shared" si="38"/>
        <v>X</v>
      </c>
    </row>
    <row r="599" spans="1:11" x14ac:dyDescent="0.2">
      <c r="F599" s="72">
        <f>SUM(F10:F595)</f>
        <v>21539.17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25" right="0.25" top="0.75" bottom="0.75" header="0.3" footer="0.3"/>
  <pageSetup paperSize="9" scale="76" fitToHeight="0" orientation="portrait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 filterMode="1">
    <pageSetUpPr fitToPage="1"/>
  </sheetPr>
  <dimension ref="A1:M600"/>
  <sheetViews>
    <sheetView showGridLines="0" zoomScale="75" zoomScaleNormal="75" workbookViewId="0">
      <selection activeCell="B4" sqref="B4:G4"/>
    </sheetView>
  </sheetViews>
  <sheetFormatPr defaultColWidth="5.6640625" defaultRowHeight="12.75" x14ac:dyDescent="0.2"/>
  <cols>
    <col min="1" max="1" width="17.1640625" style="18" customWidth="1"/>
    <col min="2" max="2" width="82.5" style="18" customWidth="1"/>
    <col min="3" max="3" width="7.6640625" style="18" customWidth="1"/>
    <col min="4" max="5" width="12.83203125" style="18" customWidth="1"/>
    <col min="6" max="6" width="14.83203125" style="18" customWidth="1"/>
    <col min="7" max="7" width="17" style="18" customWidth="1"/>
    <col min="8" max="8" width="2.6640625" style="18" customWidth="1"/>
    <col min="9" max="9" width="1.1640625" style="20" hidden="1" customWidth="1"/>
    <col min="10" max="10" width="10.5" style="18" customWidth="1"/>
    <col min="11" max="11" width="15.83203125" style="18" customWidth="1"/>
    <col min="12" max="12" width="5.6640625" style="18"/>
    <col min="13" max="13" width="18.6640625" style="18" customWidth="1"/>
    <col min="14" max="16384" width="5.6640625" style="18"/>
  </cols>
  <sheetData>
    <row r="1" spans="1:11" ht="18" customHeight="1" thickBot="1" x14ac:dyDescent="0.25">
      <c r="A1" s="9" t="s">
        <v>1186</v>
      </c>
      <c r="B1" s="10"/>
      <c r="C1" s="11"/>
      <c r="D1" s="12"/>
      <c r="E1" s="13"/>
      <c r="F1" s="14"/>
      <c r="G1" s="14"/>
      <c r="H1" s="15"/>
      <c r="I1" s="16"/>
      <c r="J1" s="15"/>
      <c r="K1" s="17"/>
    </row>
    <row r="2" spans="1:11" s="19" customFormat="1" ht="19.5" customHeight="1" x14ac:dyDescent="0.2">
      <c r="A2" s="259" t="s">
        <v>897</v>
      </c>
      <c r="B2" s="314" t="s">
        <v>1196</v>
      </c>
      <c r="C2" s="260"/>
      <c r="D2" s="260"/>
      <c r="E2" s="260"/>
      <c r="F2" s="261" t="s">
        <v>898</v>
      </c>
      <c r="G2" s="316" t="s">
        <v>1208</v>
      </c>
      <c r="H2" s="320"/>
      <c r="I2" s="20"/>
      <c r="J2" s="21"/>
      <c r="K2" s="356"/>
    </row>
    <row r="3" spans="1:11" s="19" customFormat="1" ht="20.100000000000001" customHeight="1" x14ac:dyDescent="0.2">
      <c r="A3" s="22" t="s">
        <v>856</v>
      </c>
      <c r="B3" s="315" t="s">
        <v>1191</v>
      </c>
      <c r="C3" s="23"/>
      <c r="D3" s="23"/>
      <c r="E3" s="23"/>
      <c r="F3" s="24" t="s">
        <v>1184</v>
      </c>
      <c r="G3" s="317" t="s">
        <v>1185</v>
      </c>
      <c r="H3" s="25"/>
      <c r="I3" s="16"/>
      <c r="J3" s="25"/>
      <c r="K3" s="26"/>
    </row>
    <row r="4" spans="1:11" s="19" customFormat="1" ht="20.100000000000001" customHeight="1" thickBot="1" x14ac:dyDescent="0.25">
      <c r="A4" s="27" t="s">
        <v>51</v>
      </c>
      <c r="B4" s="361" t="s">
        <v>1203</v>
      </c>
      <c r="C4" s="362"/>
      <c r="D4" s="362"/>
      <c r="E4" s="362"/>
      <c r="F4" s="362"/>
      <c r="G4" s="363"/>
      <c r="H4" s="25"/>
      <c r="I4" s="16"/>
      <c r="J4" s="25"/>
      <c r="K4" s="26"/>
    </row>
    <row r="5" spans="1:11" ht="19.5" customHeight="1" x14ac:dyDescent="0.25">
      <c r="A5" s="28" t="s">
        <v>900</v>
      </c>
      <c r="B5" s="29" t="s">
        <v>901</v>
      </c>
      <c r="C5" s="30" t="s">
        <v>880</v>
      </c>
      <c r="D5" s="31" t="s">
        <v>881</v>
      </c>
      <c r="E5" s="32" t="s">
        <v>902</v>
      </c>
      <c r="F5" s="33"/>
      <c r="G5" s="34"/>
      <c r="H5" s="35"/>
      <c r="I5" s="36"/>
      <c r="J5" s="37" t="s">
        <v>877</v>
      </c>
      <c r="K5" s="38"/>
    </row>
    <row r="6" spans="1:11" ht="29.25" customHeight="1" thickBot="1" x14ac:dyDescent="0.25">
      <c r="A6" s="39"/>
      <c r="B6" s="40"/>
      <c r="C6" s="41"/>
      <c r="D6" s="42" t="s">
        <v>903</v>
      </c>
      <c r="E6" s="42" t="s">
        <v>904</v>
      </c>
      <c r="F6" s="41" t="s">
        <v>905</v>
      </c>
      <c r="G6" s="43" t="s">
        <v>906</v>
      </c>
      <c r="H6" s="35"/>
      <c r="I6" s="36"/>
      <c r="J6" s="44" t="s">
        <v>907</v>
      </c>
      <c r="K6" s="45" t="s">
        <v>908</v>
      </c>
    </row>
    <row r="7" spans="1:11" ht="16.5" customHeight="1" thickBot="1" x14ac:dyDescent="0.25">
      <c r="A7" s="46"/>
      <c r="B7" s="47"/>
      <c r="C7" s="48"/>
      <c r="D7" s="49"/>
      <c r="E7" s="49"/>
      <c r="F7" s="48"/>
      <c r="G7" s="48"/>
      <c r="H7" s="35"/>
      <c r="I7" s="36"/>
      <c r="J7" s="50"/>
      <c r="K7" s="50"/>
    </row>
    <row r="8" spans="1:11" ht="16.5" hidden="1" customHeight="1" thickBot="1" x14ac:dyDescent="0.25">
      <c r="A8" s="285" t="s">
        <v>909</v>
      </c>
      <c r="B8" s="242" t="s">
        <v>910</v>
      </c>
      <c r="C8" s="51"/>
      <c r="D8" s="52"/>
      <c r="E8" s="52"/>
      <c r="F8" s="53"/>
      <c r="G8" s="193">
        <f>SUM(G9:G22)</f>
        <v>0</v>
      </c>
      <c r="H8" s="35"/>
      <c r="I8" s="54">
        <f>G8</f>
        <v>0</v>
      </c>
      <c r="J8" s="50" t="s">
        <v>911</v>
      </c>
      <c r="K8" s="50" t="str">
        <f>IF(G8&gt;0,"X",IF(F8&gt;0,"X",""))</f>
        <v/>
      </c>
    </row>
    <row r="9" spans="1:11" ht="16.5" hidden="1" customHeight="1" x14ac:dyDescent="0.2">
      <c r="A9" s="278" t="s">
        <v>912</v>
      </c>
      <c r="B9" s="245" t="s">
        <v>913</v>
      </c>
      <c r="C9" s="194"/>
      <c r="D9" s="195"/>
      <c r="E9" s="195"/>
      <c r="F9" s="196"/>
      <c r="G9" s="262">
        <f>SUM(F10:F14)</f>
        <v>0</v>
      </c>
      <c r="H9" s="35"/>
      <c r="I9" s="36"/>
      <c r="J9" s="50" t="s">
        <v>914</v>
      </c>
      <c r="K9" s="50" t="str">
        <f>IF(G9&gt;0,"X",IF(F9&gt;0,"X",""))</f>
        <v/>
      </c>
    </row>
    <row r="10" spans="1:11" s="20" customFormat="1" ht="16.5" hidden="1" customHeight="1" x14ac:dyDescent="0.2">
      <c r="A10" s="304" t="s">
        <v>915</v>
      </c>
      <c r="B10" s="250" t="s">
        <v>916</v>
      </c>
      <c r="C10" s="55" t="s">
        <v>917</v>
      </c>
      <c r="D10" s="56"/>
      <c r="E10" s="60">
        <f>RESUMO!E10</f>
        <v>970</v>
      </c>
      <c r="F10" s="57">
        <f>IF($D10=0,0,ROUND($D10*$E10,2))</f>
        <v>0</v>
      </c>
      <c r="G10" s="265"/>
      <c r="H10" s="36"/>
      <c r="I10" s="36"/>
      <c r="J10" s="58"/>
      <c r="K10" s="58" t="str">
        <f>IF(G10&gt;0,"X",IF(F10&gt;0,"X",""))</f>
        <v/>
      </c>
    </row>
    <row r="11" spans="1:11" ht="16.5" hidden="1" customHeight="1" x14ac:dyDescent="0.2">
      <c r="A11" s="277" t="s">
        <v>918</v>
      </c>
      <c r="B11" s="246" t="s">
        <v>919</v>
      </c>
      <c r="C11" s="59" t="s">
        <v>917</v>
      </c>
      <c r="D11" s="60"/>
      <c r="E11" s="60">
        <f>RESUMO!E11</f>
        <v>1660</v>
      </c>
      <c r="F11" s="61">
        <f>IF($D11=0,0,ROUND($D11*$E11,2))</f>
        <v>0</v>
      </c>
      <c r="G11" s="263"/>
      <c r="H11" s="35"/>
      <c r="I11" s="36"/>
      <c r="J11" s="50"/>
      <c r="K11" s="50"/>
    </row>
    <row r="12" spans="1:11" s="20" customFormat="1" ht="16.5" hidden="1" customHeight="1" x14ac:dyDescent="0.2">
      <c r="A12" s="290" t="s">
        <v>920</v>
      </c>
      <c r="B12" s="293" t="s">
        <v>921</v>
      </c>
      <c r="C12" s="55" t="s">
        <v>917</v>
      </c>
      <c r="D12" s="56"/>
      <c r="E12" s="60">
        <f>RESUMO!E12</f>
        <v>0</v>
      </c>
      <c r="F12" s="57">
        <f>IF($D12=0,0,ROUND($D12*$E12,2))</f>
        <v>0</v>
      </c>
      <c r="G12" s="265"/>
      <c r="H12" s="36"/>
      <c r="I12" s="36"/>
      <c r="J12" s="58"/>
      <c r="K12" s="58" t="str">
        <f t="shared" ref="K12:K33" si="0">IF(G12&gt;0,"X",IF(F12&gt;0,"X",""))</f>
        <v/>
      </c>
    </row>
    <row r="13" spans="1:11" s="20" customFormat="1" ht="16.5" hidden="1" customHeight="1" x14ac:dyDescent="0.2">
      <c r="A13" s="279" t="s">
        <v>922</v>
      </c>
      <c r="B13" s="293" t="s">
        <v>923</v>
      </c>
      <c r="C13" s="55" t="s">
        <v>917</v>
      </c>
      <c r="D13" s="56"/>
      <c r="E13" s="60">
        <f>RESUMO!E13</f>
        <v>0</v>
      </c>
      <c r="F13" s="57">
        <f>IF($D13=0,0,ROUND($D13*$E13,2))</f>
        <v>0</v>
      </c>
      <c r="G13" s="265"/>
      <c r="H13" s="36"/>
      <c r="I13" s="36"/>
      <c r="J13" s="58"/>
      <c r="K13" s="58" t="str">
        <f t="shared" si="0"/>
        <v/>
      </c>
    </row>
    <row r="14" spans="1:11" s="20" customFormat="1" ht="16.5" hidden="1" customHeight="1" thickBot="1" x14ac:dyDescent="0.25">
      <c r="A14" s="305" t="s">
        <v>924</v>
      </c>
      <c r="B14" s="250" t="s">
        <v>925</v>
      </c>
      <c r="C14" s="197" t="s">
        <v>917</v>
      </c>
      <c r="D14" s="65"/>
      <c r="E14" s="60">
        <f>RESUMO!E14</f>
        <v>0</v>
      </c>
      <c r="F14" s="198">
        <f>IF($D14=0,0,ROUND($D14*$E14,2))</f>
        <v>0</v>
      </c>
      <c r="G14" s="302"/>
      <c r="H14" s="36"/>
      <c r="I14" s="36"/>
      <c r="J14" s="58"/>
      <c r="K14" s="58" t="str">
        <f t="shared" si="0"/>
        <v/>
      </c>
    </row>
    <row r="15" spans="1:11" s="20" customFormat="1" ht="16.5" hidden="1" customHeight="1" x14ac:dyDescent="0.2">
      <c r="A15" s="280" t="s">
        <v>926</v>
      </c>
      <c r="B15" s="254" t="s">
        <v>927</v>
      </c>
      <c r="C15" s="191"/>
      <c r="D15" s="199"/>
      <c r="E15" s="199"/>
      <c r="F15" s="200"/>
      <c r="G15" s="268">
        <f>SUM(F16:F17)</f>
        <v>0</v>
      </c>
      <c r="H15" s="62"/>
      <c r="I15" s="63"/>
      <c r="J15" s="58" t="s">
        <v>914</v>
      </c>
      <c r="K15" s="58" t="str">
        <f t="shared" si="0"/>
        <v/>
      </c>
    </row>
    <row r="16" spans="1:11" s="20" customFormat="1" ht="16.5" hidden="1" customHeight="1" x14ac:dyDescent="0.2">
      <c r="A16" s="279" t="s">
        <v>928</v>
      </c>
      <c r="B16" s="250" t="s">
        <v>929</v>
      </c>
      <c r="C16" s="55" t="s">
        <v>930</v>
      </c>
      <c r="D16" s="56"/>
      <c r="E16" s="60">
        <f>RESUMO!E16</f>
        <v>0</v>
      </c>
      <c r="F16" s="57">
        <f>IF($D16=0,0,ROUND($D16*$E16,2))</f>
        <v>0</v>
      </c>
      <c r="G16" s="265"/>
      <c r="H16" s="36"/>
      <c r="I16" s="36"/>
      <c r="J16" s="58"/>
      <c r="K16" s="58" t="str">
        <f t="shared" si="0"/>
        <v/>
      </c>
    </row>
    <row r="17" spans="1:11" s="20" customFormat="1" ht="16.5" hidden="1" customHeight="1" thickBot="1" x14ac:dyDescent="0.25">
      <c r="A17" s="305" t="s">
        <v>931</v>
      </c>
      <c r="B17" s="293" t="s">
        <v>932</v>
      </c>
      <c r="C17" s="197" t="s">
        <v>930</v>
      </c>
      <c r="D17" s="65"/>
      <c r="E17" s="60">
        <f>RESUMO!E17</f>
        <v>0</v>
      </c>
      <c r="F17" s="198">
        <f>IF($D17=0,0,ROUND($D17*$E17,2))</f>
        <v>0</v>
      </c>
      <c r="G17" s="302"/>
      <c r="H17" s="36"/>
      <c r="I17" s="36"/>
      <c r="J17" s="58"/>
      <c r="K17" s="58" t="str">
        <f t="shared" si="0"/>
        <v/>
      </c>
    </row>
    <row r="18" spans="1:11" s="20" customFormat="1" ht="16.5" hidden="1" customHeight="1" x14ac:dyDescent="0.2">
      <c r="A18" s="280" t="s">
        <v>933</v>
      </c>
      <c r="B18" s="254" t="s">
        <v>934</v>
      </c>
      <c r="C18" s="191"/>
      <c r="D18" s="199"/>
      <c r="E18" s="199"/>
      <c r="F18" s="200"/>
      <c r="G18" s="268">
        <f>SUM(F19:F21)</f>
        <v>0</v>
      </c>
      <c r="H18" s="62"/>
      <c r="I18" s="63"/>
      <c r="J18" s="58" t="s">
        <v>914</v>
      </c>
      <c r="K18" s="58" t="str">
        <f t="shared" si="0"/>
        <v/>
      </c>
    </row>
    <row r="19" spans="1:11" s="20" customFormat="1" ht="16.5" hidden="1" customHeight="1" x14ac:dyDescent="0.2">
      <c r="A19" s="279" t="s">
        <v>935</v>
      </c>
      <c r="B19" s="250" t="s">
        <v>936</v>
      </c>
      <c r="C19" s="55" t="s">
        <v>937</v>
      </c>
      <c r="D19" s="56"/>
      <c r="E19" s="60">
        <f>RESUMO!E19</f>
        <v>0</v>
      </c>
      <c r="F19" s="57">
        <f>IF($D19=0,0,ROUND($D19*$E19,2))</f>
        <v>0</v>
      </c>
      <c r="G19" s="265"/>
      <c r="H19" s="36"/>
      <c r="I19" s="36"/>
      <c r="J19" s="58"/>
      <c r="K19" s="58" t="str">
        <f t="shared" si="0"/>
        <v/>
      </c>
    </row>
    <row r="20" spans="1:11" s="20" customFormat="1" ht="16.5" hidden="1" customHeight="1" x14ac:dyDescent="0.2">
      <c r="A20" s="279" t="s">
        <v>938</v>
      </c>
      <c r="B20" s="250" t="s">
        <v>939</v>
      </c>
      <c r="C20" s="55" t="s">
        <v>940</v>
      </c>
      <c r="D20" s="56"/>
      <c r="E20" s="60">
        <f>RESUMO!E20</f>
        <v>0</v>
      </c>
      <c r="F20" s="57">
        <f>IF($D20=0,0,ROUND($D20*$E20,2))</f>
        <v>0</v>
      </c>
      <c r="G20" s="265"/>
      <c r="H20" s="36"/>
      <c r="I20" s="36"/>
      <c r="J20" s="58"/>
      <c r="K20" s="58" t="str">
        <f t="shared" si="0"/>
        <v/>
      </c>
    </row>
    <row r="21" spans="1:11" s="20" customFormat="1" ht="16.5" hidden="1" customHeight="1" thickBot="1" x14ac:dyDescent="0.25">
      <c r="A21" s="305" t="s">
        <v>941</v>
      </c>
      <c r="B21" s="294" t="s">
        <v>942</v>
      </c>
      <c r="C21" s="64" t="s">
        <v>930</v>
      </c>
      <c r="D21" s="67"/>
      <c r="E21" s="313">
        <f>RESUMO!E21</f>
        <v>0</v>
      </c>
      <c r="F21" s="198">
        <f>IF($D21=0,0,ROUND($D21*$E21,2))</f>
        <v>0</v>
      </c>
      <c r="G21" s="302"/>
      <c r="H21" s="36"/>
      <c r="I21" s="36"/>
      <c r="J21" s="58"/>
      <c r="K21" s="58" t="str">
        <f t="shared" si="0"/>
        <v/>
      </c>
    </row>
    <row r="22" spans="1:11" s="20" customFormat="1" ht="16.5" hidden="1" customHeight="1" x14ac:dyDescent="0.2">
      <c r="A22" s="280" t="s">
        <v>943</v>
      </c>
      <c r="B22" s="252" t="s">
        <v>944</v>
      </c>
      <c r="C22" s="335"/>
      <c r="D22" s="206"/>
      <c r="E22" s="206"/>
      <c r="F22" s="200"/>
      <c r="G22" s="268">
        <f>SUM(F23:F26)</f>
        <v>0</v>
      </c>
      <c r="H22" s="62"/>
      <c r="I22" s="63"/>
      <c r="J22" s="58" t="s">
        <v>914</v>
      </c>
      <c r="K22" s="58" t="str">
        <f t="shared" si="0"/>
        <v/>
      </c>
    </row>
    <row r="23" spans="1:11" s="20" customFormat="1" ht="16.5" hidden="1" customHeight="1" x14ac:dyDescent="0.2">
      <c r="A23" s="279" t="s">
        <v>945</v>
      </c>
      <c r="B23" s="250" t="s">
        <v>946</v>
      </c>
      <c r="C23" s="55" t="s">
        <v>947</v>
      </c>
      <c r="D23" s="56"/>
      <c r="E23" s="60">
        <f>RESUMO!E23</f>
        <v>0</v>
      </c>
      <c r="F23" s="57">
        <f>IF($D23=0,0,ROUND($D23*$E23,2))</f>
        <v>0</v>
      </c>
      <c r="G23" s="265"/>
      <c r="H23" s="36"/>
      <c r="I23" s="36"/>
      <c r="J23" s="58"/>
      <c r="K23" s="58" t="str">
        <f t="shared" si="0"/>
        <v/>
      </c>
    </row>
    <row r="24" spans="1:11" s="20" customFormat="1" ht="16.5" hidden="1" customHeight="1" x14ac:dyDescent="0.2">
      <c r="A24" s="279" t="s">
        <v>948</v>
      </c>
      <c r="B24" s="250" t="s">
        <v>949</v>
      </c>
      <c r="C24" s="55" t="s">
        <v>947</v>
      </c>
      <c r="D24" s="60"/>
      <c r="E24" s="60">
        <f>RESUMO!E24</f>
        <v>24</v>
      </c>
      <c r="F24" s="57">
        <f>IF($D24=0,0,ROUND($D24*$E24,2))</f>
        <v>0</v>
      </c>
      <c r="G24" s="265"/>
      <c r="H24" s="36"/>
      <c r="I24" s="36"/>
      <c r="J24" s="58"/>
      <c r="K24" s="58" t="str">
        <f t="shared" si="0"/>
        <v/>
      </c>
    </row>
    <row r="25" spans="1:11" s="20" customFormat="1" ht="16.5" hidden="1" customHeight="1" x14ac:dyDescent="0.2">
      <c r="A25" s="279" t="s">
        <v>950</v>
      </c>
      <c r="B25" s="250" t="s">
        <v>951</v>
      </c>
      <c r="C25" s="55" t="s">
        <v>937</v>
      </c>
      <c r="D25" s="56"/>
      <c r="E25" s="60">
        <f>RESUMO!E25</f>
        <v>0</v>
      </c>
      <c r="F25" s="57">
        <f>IF($D25=0,0,ROUND($D25*$E25,2))</f>
        <v>0</v>
      </c>
      <c r="G25" s="265"/>
      <c r="H25" s="36"/>
      <c r="I25" s="36"/>
      <c r="J25" s="58"/>
      <c r="K25" s="58" t="str">
        <f t="shared" si="0"/>
        <v/>
      </c>
    </row>
    <row r="26" spans="1:11" s="20" customFormat="1" ht="16.5" hidden="1" customHeight="1" thickBot="1" x14ac:dyDescent="0.25">
      <c r="A26" s="288" t="s">
        <v>952</v>
      </c>
      <c r="B26" s="251" t="s">
        <v>953</v>
      </c>
      <c r="C26" s="55" t="s">
        <v>937</v>
      </c>
      <c r="D26" s="60"/>
      <c r="E26" s="60">
        <f>RESUMO!E26</f>
        <v>0</v>
      </c>
      <c r="F26" s="201">
        <f>IF($D26=0,0,ROUND($D26*$E26,2))</f>
        <v>0</v>
      </c>
      <c r="G26" s="268"/>
      <c r="H26" s="36"/>
      <c r="I26" s="36"/>
      <c r="J26" s="58"/>
      <c r="K26" s="58" t="str">
        <f t="shared" si="0"/>
        <v/>
      </c>
    </row>
    <row r="27" spans="1:11" ht="16.5" hidden="1" customHeight="1" thickBot="1" x14ac:dyDescent="0.25">
      <c r="A27" s="247" t="s">
        <v>954</v>
      </c>
      <c r="B27" s="248" t="s">
        <v>882</v>
      </c>
      <c r="C27" s="202"/>
      <c r="D27" s="203"/>
      <c r="E27" s="203"/>
      <c r="F27" s="204"/>
      <c r="G27" s="193">
        <f>SUM(G28:G71)</f>
        <v>0</v>
      </c>
      <c r="H27" s="35"/>
      <c r="I27" s="54">
        <f>G27</f>
        <v>0</v>
      </c>
      <c r="J27" s="50" t="s">
        <v>911</v>
      </c>
      <c r="K27" s="50" t="str">
        <f t="shared" si="0"/>
        <v/>
      </c>
    </row>
    <row r="28" spans="1:11" s="20" customFormat="1" ht="16.5" hidden="1" customHeight="1" x14ac:dyDescent="0.2">
      <c r="A28" s="280" t="s">
        <v>955</v>
      </c>
      <c r="B28" s="252" t="s">
        <v>956</v>
      </c>
      <c r="C28" s="205"/>
      <c r="D28" s="206"/>
      <c r="E28" s="206"/>
      <c r="F28" s="207"/>
      <c r="G28" s="303">
        <f>SUM(F29:F31)</f>
        <v>0</v>
      </c>
      <c r="H28" s="36"/>
      <c r="I28" s="36"/>
      <c r="J28" s="58" t="s">
        <v>914</v>
      </c>
      <c r="K28" s="58" t="str">
        <f t="shared" si="0"/>
        <v/>
      </c>
    </row>
    <row r="29" spans="1:11" s="20" customFormat="1" ht="16.5" hidden="1" customHeight="1" x14ac:dyDescent="0.2">
      <c r="A29" s="279" t="s">
        <v>957</v>
      </c>
      <c r="B29" s="251" t="s">
        <v>958</v>
      </c>
      <c r="C29" s="55" t="s">
        <v>937</v>
      </c>
      <c r="D29" s="56"/>
      <c r="E29" s="60">
        <f>RESUMO!E29</f>
        <v>0</v>
      </c>
      <c r="F29" s="208">
        <f>IF($D29=0,0,ROUND($D29*$E29,2))</f>
        <v>0</v>
      </c>
      <c r="G29" s="265"/>
      <c r="H29" s="36"/>
      <c r="I29" s="36"/>
      <c r="J29" s="58"/>
      <c r="K29" s="58" t="str">
        <f t="shared" si="0"/>
        <v/>
      </c>
    </row>
    <row r="30" spans="1:11" s="20" customFormat="1" ht="16.5" hidden="1" customHeight="1" x14ac:dyDescent="0.2">
      <c r="A30" s="279" t="s">
        <v>959</v>
      </c>
      <c r="B30" s="251" t="s">
        <v>960</v>
      </c>
      <c r="C30" s="55" t="s">
        <v>917</v>
      </c>
      <c r="D30" s="56"/>
      <c r="E30" s="60">
        <f>RESUMO!E30</f>
        <v>0</v>
      </c>
      <c r="F30" s="208">
        <f>IF($D30=0,0,ROUND($D30*$E30,2))</f>
        <v>0</v>
      </c>
      <c r="G30" s="265"/>
      <c r="H30" s="36"/>
      <c r="I30" s="36"/>
      <c r="J30" s="58"/>
      <c r="K30" s="58" t="str">
        <f t="shared" si="0"/>
        <v/>
      </c>
    </row>
    <row r="31" spans="1:11" s="20" customFormat="1" ht="16.5" hidden="1" customHeight="1" thickBot="1" x14ac:dyDescent="0.25">
      <c r="A31" s="305" t="s">
        <v>961</v>
      </c>
      <c r="B31" s="294" t="s">
        <v>962</v>
      </c>
      <c r="C31" s="64" t="s">
        <v>917</v>
      </c>
      <c r="D31" s="67"/>
      <c r="E31" s="313">
        <f>RESUMO!E31</f>
        <v>0</v>
      </c>
      <c r="F31" s="198">
        <f>IF($D31=0,0,ROUND($D31*$E31,2))</f>
        <v>0</v>
      </c>
      <c r="G31" s="302"/>
      <c r="H31" s="36"/>
      <c r="I31" s="36"/>
      <c r="J31" s="58"/>
      <c r="K31" s="58" t="str">
        <f t="shared" si="0"/>
        <v/>
      </c>
    </row>
    <row r="32" spans="1:11" ht="16.5" hidden="1" customHeight="1" x14ac:dyDescent="0.2">
      <c r="A32" s="278" t="s">
        <v>963</v>
      </c>
      <c r="B32" s="249" t="s">
        <v>964</v>
      </c>
      <c r="C32" s="209"/>
      <c r="D32" s="210"/>
      <c r="E32" s="210"/>
      <c r="F32" s="211"/>
      <c r="G32" s="267">
        <f>SUM(F33:F70)</f>
        <v>0</v>
      </c>
      <c r="H32" s="35"/>
      <c r="I32" s="36"/>
      <c r="J32" s="50" t="s">
        <v>914</v>
      </c>
      <c r="K32" s="50" t="str">
        <f t="shared" si="0"/>
        <v/>
      </c>
    </row>
    <row r="33" spans="1:13" ht="16.5" hidden="1" customHeight="1" thickBot="1" x14ac:dyDescent="0.25">
      <c r="A33" s="277" t="s">
        <v>965</v>
      </c>
      <c r="B33" s="283" t="s">
        <v>966</v>
      </c>
      <c r="C33" s="59" t="s">
        <v>947</v>
      </c>
      <c r="D33" s="60"/>
      <c r="E33" s="60">
        <f>RESUMO!E33</f>
        <v>6.5</v>
      </c>
      <c r="F33" s="212">
        <f t="shared" ref="F33:F70" si="1">IF($D33=0,0,ROUND($D33*$E33,2))</f>
        <v>0</v>
      </c>
      <c r="G33" s="264"/>
      <c r="H33" s="35"/>
      <c r="I33" s="36"/>
      <c r="J33" s="50"/>
      <c r="K33" s="50" t="str">
        <f t="shared" si="0"/>
        <v/>
      </c>
      <c r="M33" s="338">
        <f>M269*0.2</f>
        <v>0</v>
      </c>
    </row>
    <row r="34" spans="1:13" s="20" customFormat="1" ht="16.5" hidden="1" customHeight="1" x14ac:dyDescent="0.2">
      <c r="A34" s="279" t="s">
        <v>967</v>
      </c>
      <c r="B34" s="250" t="s">
        <v>968</v>
      </c>
      <c r="C34" s="55" t="s">
        <v>947</v>
      </c>
      <c r="D34" s="60"/>
      <c r="E34" s="60">
        <f>RESUMO!E34</f>
        <v>0</v>
      </c>
      <c r="F34" s="57">
        <f t="shared" si="1"/>
        <v>0</v>
      </c>
      <c r="G34" s="265"/>
      <c r="H34" s="36"/>
      <c r="I34" s="36"/>
      <c r="J34" s="58"/>
      <c r="K34" s="58" t="str">
        <f t="shared" ref="K34:K80" si="2">IF(G34&gt;0,"X",IF(F34&gt;0,"X",""))</f>
        <v/>
      </c>
    </row>
    <row r="35" spans="1:13" s="20" customFormat="1" ht="16.5" hidden="1" customHeight="1" x14ac:dyDescent="0.2">
      <c r="A35" s="279" t="s">
        <v>969</v>
      </c>
      <c r="B35" s="250" t="s">
        <v>970</v>
      </c>
      <c r="C35" s="55" t="s">
        <v>947</v>
      </c>
      <c r="D35" s="60"/>
      <c r="E35" s="60">
        <f>RESUMO!E35</f>
        <v>0</v>
      </c>
      <c r="F35" s="57">
        <f t="shared" si="1"/>
        <v>0</v>
      </c>
      <c r="G35" s="265"/>
      <c r="H35" s="36"/>
      <c r="I35" s="36"/>
      <c r="J35" s="58"/>
      <c r="K35" s="58" t="str">
        <f t="shared" si="2"/>
        <v/>
      </c>
    </row>
    <row r="36" spans="1:13" s="20" customFormat="1" ht="16.5" hidden="1" customHeight="1" x14ac:dyDescent="0.2">
      <c r="A36" s="279" t="s">
        <v>971</v>
      </c>
      <c r="B36" s="250" t="s">
        <v>972</v>
      </c>
      <c r="C36" s="55" t="s">
        <v>947</v>
      </c>
      <c r="D36" s="56"/>
      <c r="E36" s="60">
        <f>RESUMO!E36</f>
        <v>0</v>
      </c>
      <c r="F36" s="57">
        <f t="shared" si="1"/>
        <v>0</v>
      </c>
      <c r="G36" s="265"/>
      <c r="H36" s="36"/>
      <c r="I36" s="36"/>
      <c r="J36" s="58"/>
      <c r="K36" s="58" t="str">
        <f t="shared" si="2"/>
        <v/>
      </c>
    </row>
    <row r="37" spans="1:13" s="20" customFormat="1" ht="16.5" hidden="1" customHeight="1" x14ac:dyDescent="0.2">
      <c r="A37" s="279" t="s">
        <v>973</v>
      </c>
      <c r="B37" s="250" t="s">
        <v>974</v>
      </c>
      <c r="C37" s="55" t="s">
        <v>947</v>
      </c>
      <c r="D37" s="60"/>
      <c r="E37" s="60">
        <f>RESUMO!E37</f>
        <v>0</v>
      </c>
      <c r="F37" s="57">
        <f t="shared" si="1"/>
        <v>0</v>
      </c>
      <c r="G37" s="265"/>
      <c r="H37" s="36"/>
      <c r="I37" s="36"/>
      <c r="J37" s="58"/>
      <c r="K37" s="58" t="str">
        <f t="shared" si="2"/>
        <v/>
      </c>
    </row>
    <row r="38" spans="1:13" s="20" customFormat="1" ht="16.5" hidden="1" customHeight="1" x14ac:dyDescent="0.2">
      <c r="A38" s="279" t="s">
        <v>975</v>
      </c>
      <c r="B38" s="250" t="s">
        <v>976</v>
      </c>
      <c r="C38" s="55" t="s">
        <v>947</v>
      </c>
      <c r="D38" s="60"/>
      <c r="E38" s="60">
        <f>RESUMO!E38</f>
        <v>0</v>
      </c>
      <c r="F38" s="57">
        <f t="shared" si="1"/>
        <v>0</v>
      </c>
      <c r="G38" s="265"/>
      <c r="H38" s="36"/>
      <c r="I38" s="36"/>
      <c r="J38" s="58"/>
      <c r="K38" s="58" t="str">
        <f t="shared" si="2"/>
        <v/>
      </c>
    </row>
    <row r="39" spans="1:13" s="20" customFormat="1" ht="16.5" hidden="1" customHeight="1" x14ac:dyDescent="0.2">
      <c r="A39" s="279" t="s">
        <v>977</v>
      </c>
      <c r="B39" s="250" t="s">
        <v>978</v>
      </c>
      <c r="C39" s="55" t="s">
        <v>947</v>
      </c>
      <c r="D39" s="56"/>
      <c r="E39" s="60">
        <f>RESUMO!E39</f>
        <v>0</v>
      </c>
      <c r="F39" s="57">
        <f t="shared" si="1"/>
        <v>0</v>
      </c>
      <c r="G39" s="265"/>
      <c r="H39" s="36"/>
      <c r="I39" s="36"/>
      <c r="J39" s="58"/>
      <c r="K39" s="58" t="str">
        <f t="shared" si="2"/>
        <v/>
      </c>
    </row>
    <row r="40" spans="1:13" s="20" customFormat="1" ht="16.5" hidden="1" customHeight="1" x14ac:dyDescent="0.2">
      <c r="A40" s="279" t="s">
        <v>979</v>
      </c>
      <c r="B40" s="250" t="s">
        <v>980</v>
      </c>
      <c r="C40" s="55" t="s">
        <v>947</v>
      </c>
      <c r="D40" s="56"/>
      <c r="E40" s="60">
        <f>RESUMO!E40</f>
        <v>0</v>
      </c>
      <c r="F40" s="57">
        <f t="shared" si="1"/>
        <v>0</v>
      </c>
      <c r="G40" s="265"/>
      <c r="H40" s="36"/>
      <c r="I40" s="36"/>
      <c r="J40" s="58"/>
      <c r="K40" s="58" t="str">
        <f t="shared" si="2"/>
        <v/>
      </c>
    </row>
    <row r="41" spans="1:13" s="20" customFormat="1" ht="16.5" hidden="1" customHeight="1" x14ac:dyDescent="0.2">
      <c r="A41" s="279" t="s">
        <v>981</v>
      </c>
      <c r="B41" s="250" t="s">
        <v>982</v>
      </c>
      <c r="C41" s="55" t="s">
        <v>947</v>
      </c>
      <c r="D41" s="56"/>
      <c r="E41" s="60">
        <f>RESUMO!E41</f>
        <v>0</v>
      </c>
      <c r="F41" s="57">
        <f t="shared" si="1"/>
        <v>0</v>
      </c>
      <c r="G41" s="265"/>
      <c r="H41" s="36"/>
      <c r="I41" s="36"/>
      <c r="J41" s="58"/>
      <c r="K41" s="58" t="str">
        <f t="shared" si="2"/>
        <v/>
      </c>
    </row>
    <row r="42" spans="1:13" s="20" customFormat="1" ht="16.5" hidden="1" customHeight="1" x14ac:dyDescent="0.2">
      <c r="A42" s="279" t="s">
        <v>983</v>
      </c>
      <c r="B42" s="250" t="s">
        <v>984</v>
      </c>
      <c r="C42" s="55" t="s">
        <v>947</v>
      </c>
      <c r="D42" s="56"/>
      <c r="E42" s="60">
        <f>RESUMO!E42</f>
        <v>0</v>
      </c>
      <c r="F42" s="57">
        <f t="shared" si="1"/>
        <v>0</v>
      </c>
      <c r="G42" s="265"/>
      <c r="H42" s="36"/>
      <c r="I42" s="36"/>
      <c r="J42" s="58"/>
      <c r="K42" s="58" t="str">
        <f t="shared" si="2"/>
        <v/>
      </c>
    </row>
    <row r="43" spans="1:13" s="20" customFormat="1" ht="16.5" hidden="1" customHeight="1" x14ac:dyDescent="0.2">
      <c r="A43" s="279" t="s">
        <v>985</v>
      </c>
      <c r="B43" s="250" t="s">
        <v>986</v>
      </c>
      <c r="C43" s="55" t="s">
        <v>947</v>
      </c>
      <c r="D43" s="56"/>
      <c r="E43" s="60">
        <f>RESUMO!E43</f>
        <v>0</v>
      </c>
      <c r="F43" s="57">
        <f t="shared" si="1"/>
        <v>0</v>
      </c>
      <c r="G43" s="265"/>
      <c r="H43" s="36"/>
      <c r="I43" s="36"/>
      <c r="J43" s="58"/>
      <c r="K43" s="58" t="str">
        <f t="shared" si="2"/>
        <v/>
      </c>
    </row>
    <row r="44" spans="1:13" s="20" customFormat="1" ht="16.5" hidden="1" customHeight="1" x14ac:dyDescent="0.2">
      <c r="A44" s="279" t="s">
        <v>987</v>
      </c>
      <c r="B44" s="250" t="s">
        <v>988</v>
      </c>
      <c r="C44" s="55" t="s">
        <v>947</v>
      </c>
      <c r="D44" s="56"/>
      <c r="E44" s="60">
        <f>RESUMO!E44</f>
        <v>0</v>
      </c>
      <c r="F44" s="57">
        <f t="shared" si="1"/>
        <v>0</v>
      </c>
      <c r="G44" s="265"/>
      <c r="H44" s="36"/>
      <c r="I44" s="36"/>
      <c r="J44" s="58"/>
      <c r="K44" s="58" t="str">
        <f t="shared" si="2"/>
        <v/>
      </c>
    </row>
    <row r="45" spans="1:13" s="20" customFormat="1" ht="16.5" hidden="1" customHeight="1" x14ac:dyDescent="0.2">
      <c r="A45" s="279" t="s">
        <v>989</v>
      </c>
      <c r="B45" s="250" t="s">
        <v>990</v>
      </c>
      <c r="C45" s="55" t="s">
        <v>947</v>
      </c>
      <c r="D45" s="56"/>
      <c r="E45" s="60">
        <f>RESUMO!E45</f>
        <v>0</v>
      </c>
      <c r="F45" s="57">
        <f t="shared" si="1"/>
        <v>0</v>
      </c>
      <c r="G45" s="265"/>
      <c r="H45" s="36"/>
      <c r="I45" s="36"/>
      <c r="J45" s="58"/>
      <c r="K45" s="58" t="str">
        <f t="shared" si="2"/>
        <v/>
      </c>
    </row>
    <row r="46" spans="1:13" s="20" customFormat="1" ht="16.5" hidden="1" customHeight="1" x14ac:dyDescent="0.2">
      <c r="A46" s="279" t="s">
        <v>991</v>
      </c>
      <c r="B46" s="250" t="s">
        <v>992</v>
      </c>
      <c r="C46" s="55" t="s">
        <v>947</v>
      </c>
      <c r="D46" s="56"/>
      <c r="E46" s="60">
        <f>RESUMO!E46</f>
        <v>0</v>
      </c>
      <c r="F46" s="57">
        <f t="shared" si="1"/>
        <v>0</v>
      </c>
      <c r="G46" s="265"/>
      <c r="H46" s="36"/>
      <c r="I46" s="36"/>
      <c r="J46" s="58"/>
      <c r="K46" s="58" t="str">
        <f t="shared" si="2"/>
        <v/>
      </c>
    </row>
    <row r="47" spans="1:13" s="20" customFormat="1" ht="16.5" hidden="1" customHeight="1" x14ac:dyDescent="0.2">
      <c r="A47" s="279" t="s">
        <v>993</v>
      </c>
      <c r="B47" s="250" t="s">
        <v>994</v>
      </c>
      <c r="C47" s="55" t="s">
        <v>947</v>
      </c>
      <c r="D47" s="56"/>
      <c r="E47" s="60">
        <f>RESUMO!E47</f>
        <v>0</v>
      </c>
      <c r="F47" s="57">
        <f t="shared" si="1"/>
        <v>0</v>
      </c>
      <c r="G47" s="265"/>
      <c r="H47" s="36"/>
      <c r="I47" s="36"/>
      <c r="J47" s="58"/>
      <c r="K47" s="58" t="str">
        <f t="shared" si="2"/>
        <v/>
      </c>
    </row>
    <row r="48" spans="1:13" s="20" customFormat="1" ht="16.5" hidden="1" customHeight="1" x14ac:dyDescent="0.2">
      <c r="A48" s="279" t="s">
        <v>995</v>
      </c>
      <c r="B48" s="250" t="s">
        <v>996</v>
      </c>
      <c r="C48" s="55" t="s">
        <v>947</v>
      </c>
      <c r="D48" s="56"/>
      <c r="E48" s="60">
        <f>RESUMO!E48</f>
        <v>0</v>
      </c>
      <c r="F48" s="57">
        <f t="shared" si="1"/>
        <v>0</v>
      </c>
      <c r="G48" s="265"/>
      <c r="H48" s="36"/>
      <c r="I48" s="36"/>
      <c r="J48" s="58"/>
      <c r="K48" s="58" t="str">
        <f t="shared" si="2"/>
        <v/>
      </c>
    </row>
    <row r="49" spans="1:11" s="20" customFormat="1" ht="16.5" hidden="1" customHeight="1" x14ac:dyDescent="0.2">
      <c r="A49" s="279" t="s">
        <v>997</v>
      </c>
      <c r="B49" s="250" t="s">
        <v>998</v>
      </c>
      <c r="C49" s="55" t="s">
        <v>947</v>
      </c>
      <c r="D49" s="56"/>
      <c r="E49" s="60">
        <f>RESUMO!E49</f>
        <v>0</v>
      </c>
      <c r="F49" s="57">
        <f t="shared" si="1"/>
        <v>0</v>
      </c>
      <c r="G49" s="265"/>
      <c r="H49" s="36"/>
      <c r="I49" s="36"/>
      <c r="J49" s="58"/>
      <c r="K49" s="58" t="str">
        <f t="shared" si="2"/>
        <v/>
      </c>
    </row>
    <row r="50" spans="1:11" s="20" customFormat="1" ht="16.5" hidden="1" customHeight="1" x14ac:dyDescent="0.2">
      <c r="A50" s="279" t="s">
        <v>999</v>
      </c>
      <c r="B50" s="250" t="s">
        <v>1000</v>
      </c>
      <c r="C50" s="55" t="s">
        <v>947</v>
      </c>
      <c r="D50" s="56"/>
      <c r="E50" s="60">
        <f>RESUMO!E50</f>
        <v>0</v>
      </c>
      <c r="F50" s="57">
        <f t="shared" si="1"/>
        <v>0</v>
      </c>
      <c r="G50" s="265"/>
      <c r="H50" s="36"/>
      <c r="I50" s="36"/>
      <c r="J50" s="58"/>
      <c r="K50" s="58" t="str">
        <f t="shared" si="2"/>
        <v/>
      </c>
    </row>
    <row r="51" spans="1:11" s="20" customFormat="1" ht="16.5" hidden="1" customHeight="1" x14ac:dyDescent="0.2">
      <c r="A51" s="279" t="s">
        <v>1001</v>
      </c>
      <c r="B51" s="250" t="s">
        <v>1002</v>
      </c>
      <c r="C51" s="55" t="s">
        <v>947</v>
      </c>
      <c r="D51" s="56"/>
      <c r="E51" s="60">
        <f>RESUMO!E51</f>
        <v>0</v>
      </c>
      <c r="F51" s="57">
        <f t="shared" si="1"/>
        <v>0</v>
      </c>
      <c r="G51" s="265"/>
      <c r="H51" s="36"/>
      <c r="I51" s="36"/>
      <c r="J51" s="58"/>
      <c r="K51" s="58" t="str">
        <f t="shared" si="2"/>
        <v/>
      </c>
    </row>
    <row r="52" spans="1:11" s="20" customFormat="1" ht="16.5" hidden="1" customHeight="1" x14ac:dyDescent="0.2">
      <c r="A52" s="279" t="s">
        <v>1003</v>
      </c>
      <c r="B52" s="250" t="s">
        <v>1004</v>
      </c>
      <c r="C52" s="55" t="s">
        <v>947</v>
      </c>
      <c r="D52" s="56"/>
      <c r="E52" s="60">
        <f>RESUMO!E52</f>
        <v>0</v>
      </c>
      <c r="F52" s="57">
        <f t="shared" si="1"/>
        <v>0</v>
      </c>
      <c r="G52" s="265"/>
      <c r="H52" s="36"/>
      <c r="I52" s="36"/>
      <c r="J52" s="58"/>
      <c r="K52" s="58" t="str">
        <f t="shared" si="2"/>
        <v/>
      </c>
    </row>
    <row r="53" spans="1:11" s="20" customFormat="1" ht="16.5" hidden="1" customHeight="1" x14ac:dyDescent="0.2">
      <c r="A53" s="279" t="s">
        <v>1005</v>
      </c>
      <c r="B53" s="250" t="s">
        <v>1006</v>
      </c>
      <c r="C53" s="55" t="s">
        <v>947</v>
      </c>
      <c r="D53" s="56"/>
      <c r="E53" s="60">
        <f>RESUMO!E53</f>
        <v>0</v>
      </c>
      <c r="F53" s="57">
        <f t="shared" si="1"/>
        <v>0</v>
      </c>
      <c r="G53" s="265"/>
      <c r="H53" s="36"/>
      <c r="I53" s="36"/>
      <c r="J53" s="58"/>
      <c r="K53" s="58" t="str">
        <f t="shared" si="2"/>
        <v/>
      </c>
    </row>
    <row r="54" spans="1:11" s="20" customFormat="1" ht="16.5" hidden="1" customHeight="1" x14ac:dyDescent="0.2">
      <c r="A54" s="279" t="s">
        <v>1007</v>
      </c>
      <c r="B54" s="250" t="s">
        <v>1008</v>
      </c>
      <c r="C54" s="55" t="s">
        <v>947</v>
      </c>
      <c r="D54" s="56"/>
      <c r="E54" s="60">
        <f>RESUMO!E54</f>
        <v>0</v>
      </c>
      <c r="F54" s="57">
        <f t="shared" si="1"/>
        <v>0</v>
      </c>
      <c r="G54" s="265"/>
      <c r="H54" s="36"/>
      <c r="I54" s="36"/>
      <c r="J54" s="58"/>
      <c r="K54" s="58" t="str">
        <f t="shared" si="2"/>
        <v/>
      </c>
    </row>
    <row r="55" spans="1:11" s="20" customFormat="1" ht="16.5" hidden="1" customHeight="1" x14ac:dyDescent="0.2">
      <c r="A55" s="279" t="s">
        <v>1009</v>
      </c>
      <c r="B55" s="250" t="s">
        <v>1010</v>
      </c>
      <c r="C55" s="55" t="s">
        <v>947</v>
      </c>
      <c r="D55" s="56"/>
      <c r="E55" s="60">
        <f>RESUMO!E55</f>
        <v>0</v>
      </c>
      <c r="F55" s="57">
        <f t="shared" si="1"/>
        <v>0</v>
      </c>
      <c r="G55" s="265"/>
      <c r="H55" s="36"/>
      <c r="I55" s="36"/>
      <c r="J55" s="58"/>
      <c r="K55" s="58" t="str">
        <f t="shared" si="2"/>
        <v/>
      </c>
    </row>
    <row r="56" spans="1:11" s="20" customFormat="1" ht="16.5" hidden="1" customHeight="1" x14ac:dyDescent="0.2">
      <c r="A56" s="279" t="s">
        <v>1011</v>
      </c>
      <c r="B56" s="250" t="s">
        <v>1012</v>
      </c>
      <c r="C56" s="55" t="s">
        <v>947</v>
      </c>
      <c r="D56" s="56"/>
      <c r="E56" s="60">
        <f>RESUMO!E56</f>
        <v>0</v>
      </c>
      <c r="F56" s="57">
        <f t="shared" si="1"/>
        <v>0</v>
      </c>
      <c r="G56" s="265"/>
      <c r="H56" s="36"/>
      <c r="I56" s="36"/>
      <c r="J56" s="58"/>
      <c r="K56" s="58" t="str">
        <f t="shared" si="2"/>
        <v/>
      </c>
    </row>
    <row r="57" spans="1:11" s="20" customFormat="1" ht="16.5" hidden="1" customHeight="1" x14ac:dyDescent="0.2">
      <c r="A57" s="279" t="s">
        <v>1013</v>
      </c>
      <c r="B57" s="250" t="s">
        <v>1014</v>
      </c>
      <c r="C57" s="55" t="s">
        <v>947</v>
      </c>
      <c r="D57" s="56"/>
      <c r="E57" s="60">
        <f>RESUMO!E57</f>
        <v>0</v>
      </c>
      <c r="F57" s="57">
        <f t="shared" si="1"/>
        <v>0</v>
      </c>
      <c r="G57" s="265"/>
      <c r="H57" s="36"/>
      <c r="I57" s="36"/>
      <c r="J57" s="58"/>
      <c r="K57" s="58" t="str">
        <f t="shared" si="2"/>
        <v/>
      </c>
    </row>
    <row r="58" spans="1:11" s="20" customFormat="1" ht="16.5" hidden="1" customHeight="1" x14ac:dyDescent="0.2">
      <c r="A58" s="279" t="s">
        <v>1015</v>
      </c>
      <c r="B58" s="250" t="s">
        <v>1016</v>
      </c>
      <c r="C58" s="55" t="s">
        <v>947</v>
      </c>
      <c r="D58" s="56"/>
      <c r="E58" s="60">
        <f>RESUMO!E58</f>
        <v>0</v>
      </c>
      <c r="F58" s="57">
        <f t="shared" si="1"/>
        <v>0</v>
      </c>
      <c r="G58" s="265"/>
      <c r="H58" s="36"/>
      <c r="I58" s="36"/>
      <c r="J58" s="58"/>
      <c r="K58" s="58" t="str">
        <f t="shared" si="2"/>
        <v/>
      </c>
    </row>
    <row r="59" spans="1:11" s="20" customFormat="1" ht="16.5" hidden="1" customHeight="1" x14ac:dyDescent="0.2">
      <c r="A59" s="279" t="s">
        <v>1017</v>
      </c>
      <c r="B59" s="250" t="s">
        <v>1018</v>
      </c>
      <c r="C59" s="55" t="s">
        <v>947</v>
      </c>
      <c r="D59" s="56"/>
      <c r="E59" s="60">
        <f>RESUMO!E59</f>
        <v>0</v>
      </c>
      <c r="F59" s="57">
        <f t="shared" si="1"/>
        <v>0</v>
      </c>
      <c r="G59" s="265"/>
      <c r="H59" s="36"/>
      <c r="I59" s="36"/>
      <c r="J59" s="58"/>
      <c r="K59" s="58" t="str">
        <f t="shared" si="2"/>
        <v/>
      </c>
    </row>
    <row r="60" spans="1:11" s="20" customFormat="1" ht="16.5" hidden="1" customHeight="1" x14ac:dyDescent="0.2">
      <c r="A60" s="279" t="s">
        <v>1017</v>
      </c>
      <c r="B60" s="250" t="s">
        <v>1019</v>
      </c>
      <c r="C60" s="55" t="s">
        <v>947</v>
      </c>
      <c r="D60" s="56"/>
      <c r="E60" s="60">
        <f>RESUMO!E60</f>
        <v>0</v>
      </c>
      <c r="F60" s="57">
        <f t="shared" si="1"/>
        <v>0</v>
      </c>
      <c r="G60" s="265"/>
      <c r="H60" s="36"/>
      <c r="I60" s="36"/>
      <c r="J60" s="58"/>
      <c r="K60" s="58" t="str">
        <f t="shared" si="2"/>
        <v/>
      </c>
    </row>
    <row r="61" spans="1:11" s="20" customFormat="1" ht="16.5" hidden="1" customHeight="1" x14ac:dyDescent="0.2">
      <c r="A61" s="279" t="s">
        <v>1020</v>
      </c>
      <c r="B61" s="250" t="s">
        <v>1021</v>
      </c>
      <c r="C61" s="55" t="s">
        <v>947</v>
      </c>
      <c r="D61" s="56"/>
      <c r="E61" s="60">
        <f>RESUMO!E61</f>
        <v>0</v>
      </c>
      <c r="F61" s="57">
        <f t="shared" si="1"/>
        <v>0</v>
      </c>
      <c r="G61" s="265"/>
      <c r="H61" s="36"/>
      <c r="I61" s="36"/>
      <c r="J61" s="58"/>
      <c r="K61" s="58" t="str">
        <f t="shared" si="2"/>
        <v/>
      </c>
    </row>
    <row r="62" spans="1:11" s="20" customFormat="1" ht="16.5" hidden="1" customHeight="1" x14ac:dyDescent="0.2">
      <c r="A62" s="279" t="s">
        <v>1022</v>
      </c>
      <c r="B62" s="250" t="s">
        <v>1023</v>
      </c>
      <c r="C62" s="55" t="s">
        <v>947</v>
      </c>
      <c r="D62" s="56"/>
      <c r="E62" s="60">
        <f>RESUMO!E62</f>
        <v>0</v>
      </c>
      <c r="F62" s="57">
        <f t="shared" si="1"/>
        <v>0</v>
      </c>
      <c r="G62" s="265"/>
      <c r="H62" s="36"/>
      <c r="I62" s="36"/>
      <c r="J62" s="58"/>
      <c r="K62" s="58" t="str">
        <f t="shared" si="2"/>
        <v/>
      </c>
    </row>
    <row r="63" spans="1:11" s="20" customFormat="1" ht="16.5" hidden="1" customHeight="1" x14ac:dyDescent="0.2">
      <c r="A63" s="279" t="s">
        <v>1024</v>
      </c>
      <c r="B63" s="250" t="s">
        <v>1025</v>
      </c>
      <c r="C63" s="55" t="s">
        <v>947</v>
      </c>
      <c r="D63" s="56"/>
      <c r="E63" s="60">
        <f>RESUMO!E63</f>
        <v>0</v>
      </c>
      <c r="F63" s="57">
        <f t="shared" si="1"/>
        <v>0</v>
      </c>
      <c r="G63" s="265"/>
      <c r="H63" s="36"/>
      <c r="I63" s="36"/>
      <c r="J63" s="58"/>
      <c r="K63" s="58" t="str">
        <f t="shared" si="2"/>
        <v/>
      </c>
    </row>
    <row r="64" spans="1:11" s="20" customFormat="1" ht="16.5" hidden="1" customHeight="1" x14ac:dyDescent="0.2">
      <c r="A64" s="279" t="s">
        <v>1026</v>
      </c>
      <c r="B64" s="250" t="s">
        <v>1027</v>
      </c>
      <c r="C64" s="55" t="s">
        <v>947</v>
      </c>
      <c r="D64" s="56"/>
      <c r="E64" s="60">
        <f>RESUMO!E64</f>
        <v>0</v>
      </c>
      <c r="F64" s="57">
        <f t="shared" si="1"/>
        <v>0</v>
      </c>
      <c r="G64" s="265"/>
      <c r="H64" s="36"/>
      <c r="I64" s="36"/>
      <c r="J64" s="58"/>
      <c r="K64" s="58" t="str">
        <f t="shared" si="2"/>
        <v/>
      </c>
    </row>
    <row r="65" spans="1:11" s="20" customFormat="1" ht="16.5" hidden="1" customHeight="1" x14ac:dyDescent="0.2">
      <c r="A65" s="279" t="s">
        <v>1028</v>
      </c>
      <c r="B65" s="250" t="s">
        <v>1029</v>
      </c>
      <c r="C65" s="55" t="s">
        <v>947</v>
      </c>
      <c r="D65" s="56"/>
      <c r="E65" s="60">
        <f>RESUMO!E65</f>
        <v>0</v>
      </c>
      <c r="F65" s="57">
        <f t="shared" si="1"/>
        <v>0</v>
      </c>
      <c r="G65" s="265"/>
      <c r="H65" s="36"/>
      <c r="I65" s="36"/>
      <c r="J65" s="58"/>
      <c r="K65" s="58" t="str">
        <f t="shared" si="2"/>
        <v/>
      </c>
    </row>
    <row r="66" spans="1:11" s="20" customFormat="1" ht="16.5" hidden="1" customHeight="1" x14ac:dyDescent="0.2">
      <c r="A66" s="279" t="s">
        <v>1030</v>
      </c>
      <c r="B66" s="250" t="s">
        <v>1031</v>
      </c>
      <c r="C66" s="55" t="s">
        <v>947</v>
      </c>
      <c r="D66" s="56"/>
      <c r="E66" s="60">
        <f>RESUMO!E66</f>
        <v>0</v>
      </c>
      <c r="F66" s="57">
        <f t="shared" si="1"/>
        <v>0</v>
      </c>
      <c r="G66" s="265"/>
      <c r="H66" s="36"/>
      <c r="I66" s="36"/>
      <c r="J66" s="58"/>
      <c r="K66" s="58" t="str">
        <f t="shared" si="2"/>
        <v/>
      </c>
    </row>
    <row r="67" spans="1:11" s="20" customFormat="1" ht="16.5" hidden="1" customHeight="1" x14ac:dyDescent="0.2">
      <c r="A67" s="279" t="s">
        <v>1032</v>
      </c>
      <c r="B67" s="250" t="s">
        <v>1033</v>
      </c>
      <c r="C67" s="55" t="s">
        <v>1034</v>
      </c>
      <c r="D67" s="56"/>
      <c r="E67" s="60">
        <f>RESUMO!E67</f>
        <v>0</v>
      </c>
      <c r="F67" s="57">
        <f t="shared" si="1"/>
        <v>0</v>
      </c>
      <c r="G67" s="265"/>
      <c r="H67" s="36"/>
      <c r="I67" s="36"/>
      <c r="J67" s="58"/>
      <c r="K67" s="58" t="str">
        <f t="shared" si="2"/>
        <v/>
      </c>
    </row>
    <row r="68" spans="1:11" s="20" customFormat="1" ht="16.5" hidden="1" customHeight="1" x14ac:dyDescent="0.2">
      <c r="A68" s="279" t="s">
        <v>1035</v>
      </c>
      <c r="B68" s="250" t="s">
        <v>1036</v>
      </c>
      <c r="C68" s="55" t="s">
        <v>1034</v>
      </c>
      <c r="D68" s="56"/>
      <c r="E68" s="60">
        <f>RESUMO!E68</f>
        <v>0</v>
      </c>
      <c r="F68" s="57">
        <f t="shared" si="1"/>
        <v>0</v>
      </c>
      <c r="G68" s="265"/>
      <c r="H68" s="36"/>
      <c r="I68" s="36"/>
      <c r="J68" s="58"/>
      <c r="K68" s="58" t="str">
        <f t="shared" si="2"/>
        <v/>
      </c>
    </row>
    <row r="69" spans="1:11" s="20" customFormat="1" ht="16.5" hidden="1" customHeight="1" x14ac:dyDescent="0.2">
      <c r="A69" s="279" t="s">
        <v>1037</v>
      </c>
      <c r="B69" s="250" t="s">
        <v>1038</v>
      </c>
      <c r="C69" s="55" t="s">
        <v>1034</v>
      </c>
      <c r="D69" s="56"/>
      <c r="E69" s="60">
        <f>RESUMO!E69</f>
        <v>0</v>
      </c>
      <c r="F69" s="57">
        <f t="shared" si="1"/>
        <v>0</v>
      </c>
      <c r="G69" s="265"/>
      <c r="H69" s="36"/>
      <c r="I69" s="36"/>
      <c r="J69" s="58"/>
      <c r="K69" s="58" t="str">
        <f t="shared" si="2"/>
        <v/>
      </c>
    </row>
    <row r="70" spans="1:11" s="20" customFormat="1" ht="16.5" hidden="1" customHeight="1" thickBot="1" x14ac:dyDescent="0.25">
      <c r="A70" s="305" t="s">
        <v>1039</v>
      </c>
      <c r="B70" s="294" t="s">
        <v>1040</v>
      </c>
      <c r="C70" s="64" t="s">
        <v>1034</v>
      </c>
      <c r="D70" s="67"/>
      <c r="E70" s="313">
        <f>RESUMO!E70</f>
        <v>0</v>
      </c>
      <c r="F70" s="198">
        <f t="shared" si="1"/>
        <v>0</v>
      </c>
      <c r="G70" s="302"/>
      <c r="H70" s="36"/>
      <c r="I70" s="36"/>
      <c r="J70" s="58"/>
      <c r="K70" s="58" t="str">
        <f t="shared" si="2"/>
        <v/>
      </c>
    </row>
    <row r="71" spans="1:11" s="20" customFormat="1" ht="16.5" hidden="1" customHeight="1" x14ac:dyDescent="0.2">
      <c r="A71" s="280" t="s">
        <v>1041</v>
      </c>
      <c r="B71" s="252" t="s">
        <v>1042</v>
      </c>
      <c r="C71" s="205"/>
      <c r="D71" s="206"/>
      <c r="E71" s="206"/>
      <c r="F71" s="207"/>
      <c r="G71" s="268">
        <f>SUM(F72:F81)</f>
        <v>0</v>
      </c>
      <c r="H71" s="36"/>
      <c r="I71" s="36"/>
      <c r="J71" s="58" t="s">
        <v>914</v>
      </c>
      <c r="K71" s="58" t="str">
        <f t="shared" si="2"/>
        <v/>
      </c>
    </row>
    <row r="72" spans="1:11" s="20" customFormat="1" ht="16.5" hidden="1" customHeight="1" x14ac:dyDescent="0.2">
      <c r="A72" s="279" t="s">
        <v>1043</v>
      </c>
      <c r="B72" s="251" t="s">
        <v>1044</v>
      </c>
      <c r="C72" s="213" t="s">
        <v>947</v>
      </c>
      <c r="D72" s="56"/>
      <c r="E72" s="60">
        <f>RESUMO!E72</f>
        <v>0</v>
      </c>
      <c r="F72" s="208">
        <f t="shared" ref="F72:F81" si="3">IF($D72=0,0,ROUND($D72*$E72,2))</f>
        <v>0</v>
      </c>
      <c r="G72" s="266"/>
      <c r="H72" s="36"/>
      <c r="I72" s="36"/>
      <c r="J72" s="58"/>
      <c r="K72" s="58" t="str">
        <f t="shared" si="2"/>
        <v/>
      </c>
    </row>
    <row r="73" spans="1:11" s="20" customFormat="1" ht="16.5" hidden="1" customHeight="1" x14ac:dyDescent="0.2">
      <c r="A73" s="279" t="s">
        <v>1045</v>
      </c>
      <c r="B73" s="250" t="s">
        <v>1046</v>
      </c>
      <c r="C73" s="55" t="s">
        <v>947</v>
      </c>
      <c r="D73" s="56"/>
      <c r="E73" s="60">
        <f>RESUMO!E73</f>
        <v>0</v>
      </c>
      <c r="F73" s="57">
        <f t="shared" si="3"/>
        <v>0</v>
      </c>
      <c r="G73" s="265"/>
      <c r="H73" s="36"/>
      <c r="I73" s="36"/>
      <c r="J73" s="58"/>
      <c r="K73" s="58" t="str">
        <f t="shared" si="2"/>
        <v/>
      </c>
    </row>
    <row r="74" spans="1:11" s="20" customFormat="1" ht="16.5" hidden="1" customHeight="1" x14ac:dyDescent="0.2">
      <c r="A74" s="279" t="s">
        <v>1047</v>
      </c>
      <c r="B74" s="250" t="s">
        <v>1048</v>
      </c>
      <c r="C74" s="55" t="s">
        <v>947</v>
      </c>
      <c r="D74" s="60"/>
      <c r="E74" s="60">
        <f>RESUMO!E74</f>
        <v>0</v>
      </c>
      <c r="F74" s="57">
        <f t="shared" si="3"/>
        <v>0</v>
      </c>
      <c r="G74" s="265"/>
      <c r="H74" s="36"/>
      <c r="I74" s="36"/>
      <c r="J74" s="58"/>
      <c r="K74" s="58" t="str">
        <f t="shared" si="2"/>
        <v/>
      </c>
    </row>
    <row r="75" spans="1:11" s="20" customFormat="1" ht="16.5" hidden="1" customHeight="1" x14ac:dyDescent="0.2">
      <c r="A75" s="279" t="s">
        <v>1049</v>
      </c>
      <c r="B75" s="250" t="s">
        <v>1050</v>
      </c>
      <c r="C75" s="55" t="s">
        <v>947</v>
      </c>
      <c r="D75" s="56"/>
      <c r="E75" s="60">
        <f>RESUMO!E75</f>
        <v>0</v>
      </c>
      <c r="F75" s="57">
        <f t="shared" si="3"/>
        <v>0</v>
      </c>
      <c r="G75" s="265"/>
      <c r="H75" s="36"/>
      <c r="I75" s="36"/>
      <c r="J75" s="58"/>
      <c r="K75" s="58" t="str">
        <f t="shared" si="2"/>
        <v/>
      </c>
    </row>
    <row r="76" spans="1:11" s="20" customFormat="1" ht="16.5" hidden="1" customHeight="1" x14ac:dyDescent="0.2">
      <c r="A76" s="279" t="s">
        <v>1051</v>
      </c>
      <c r="B76" s="250" t="s">
        <v>1052</v>
      </c>
      <c r="C76" s="55" t="s">
        <v>947</v>
      </c>
      <c r="D76" s="56"/>
      <c r="E76" s="60">
        <f>RESUMO!E76</f>
        <v>0</v>
      </c>
      <c r="F76" s="57">
        <f t="shared" si="3"/>
        <v>0</v>
      </c>
      <c r="G76" s="265"/>
      <c r="H76" s="36"/>
      <c r="I76" s="36"/>
      <c r="J76" s="58"/>
      <c r="K76" s="58" t="str">
        <f t="shared" si="2"/>
        <v/>
      </c>
    </row>
    <row r="77" spans="1:11" s="20" customFormat="1" ht="16.5" hidden="1" customHeight="1" x14ac:dyDescent="0.2">
      <c r="A77" s="279" t="s">
        <v>1053</v>
      </c>
      <c r="B77" s="250" t="s">
        <v>1054</v>
      </c>
      <c r="C77" s="55" t="s">
        <v>947</v>
      </c>
      <c r="D77" s="56"/>
      <c r="E77" s="60">
        <f>RESUMO!E77</f>
        <v>0</v>
      </c>
      <c r="F77" s="57">
        <f t="shared" si="3"/>
        <v>0</v>
      </c>
      <c r="G77" s="265"/>
      <c r="H77" s="36"/>
      <c r="I77" s="36"/>
      <c r="J77" s="58"/>
      <c r="K77" s="58" t="str">
        <f t="shared" si="2"/>
        <v/>
      </c>
    </row>
    <row r="78" spans="1:11" s="20" customFormat="1" ht="16.5" hidden="1" customHeight="1" x14ac:dyDescent="0.2">
      <c r="A78" s="279" t="s">
        <v>1055</v>
      </c>
      <c r="B78" s="250" t="s">
        <v>1056</v>
      </c>
      <c r="C78" s="55" t="s">
        <v>947</v>
      </c>
      <c r="D78" s="56"/>
      <c r="E78" s="60">
        <f>RESUMO!E78</f>
        <v>0</v>
      </c>
      <c r="F78" s="57">
        <f t="shared" si="3"/>
        <v>0</v>
      </c>
      <c r="G78" s="265"/>
      <c r="H78" s="36"/>
      <c r="I78" s="36"/>
      <c r="J78" s="58"/>
      <c r="K78" s="58" t="str">
        <f t="shared" si="2"/>
        <v/>
      </c>
    </row>
    <row r="79" spans="1:11" s="20" customFormat="1" ht="16.5" hidden="1" customHeight="1" x14ac:dyDescent="0.2">
      <c r="A79" s="279" t="s">
        <v>1057</v>
      </c>
      <c r="B79" s="250" t="s">
        <v>1058</v>
      </c>
      <c r="C79" s="55" t="s">
        <v>947</v>
      </c>
      <c r="D79" s="56"/>
      <c r="E79" s="60">
        <f>RESUMO!E79</f>
        <v>0</v>
      </c>
      <c r="F79" s="57">
        <f t="shared" si="3"/>
        <v>0</v>
      </c>
      <c r="G79" s="265"/>
      <c r="H79" s="36"/>
      <c r="I79" s="36"/>
      <c r="J79" s="58"/>
      <c r="K79" s="58" t="str">
        <f t="shared" si="2"/>
        <v/>
      </c>
    </row>
    <row r="80" spans="1:11" s="20" customFormat="1" ht="16.5" hidden="1" customHeight="1" x14ac:dyDescent="0.2">
      <c r="A80" s="279" t="s">
        <v>1059</v>
      </c>
      <c r="B80" s="250" t="s">
        <v>1060</v>
      </c>
      <c r="C80" s="55" t="s">
        <v>947</v>
      </c>
      <c r="D80" s="56"/>
      <c r="E80" s="60">
        <f>RESUMO!E80</f>
        <v>0</v>
      </c>
      <c r="F80" s="57">
        <f t="shared" si="3"/>
        <v>0</v>
      </c>
      <c r="G80" s="265"/>
      <c r="H80" s="36"/>
      <c r="I80" s="36"/>
      <c r="J80" s="58"/>
      <c r="K80" s="58" t="str">
        <f t="shared" si="2"/>
        <v/>
      </c>
    </row>
    <row r="81" spans="1:13" s="20" customFormat="1" ht="16.5" hidden="1" customHeight="1" thickBot="1" x14ac:dyDescent="0.25">
      <c r="A81" s="288" t="s">
        <v>1061</v>
      </c>
      <c r="B81" s="251" t="s">
        <v>1062</v>
      </c>
      <c r="C81" s="55" t="s">
        <v>947</v>
      </c>
      <c r="D81" s="56"/>
      <c r="E81" s="60">
        <f>RESUMO!E81</f>
        <v>0</v>
      </c>
      <c r="F81" s="57">
        <f t="shared" si="3"/>
        <v>0</v>
      </c>
      <c r="G81" s="268"/>
      <c r="H81" s="36"/>
      <c r="I81" s="36"/>
      <c r="J81" s="58"/>
      <c r="K81" s="50" t="str">
        <f t="shared" ref="K81:K106" si="4">IF(G81&gt;0,"X",IF(F81&gt;0,"X",""))</f>
        <v/>
      </c>
    </row>
    <row r="82" spans="1:13" ht="16.5" customHeight="1" thickBot="1" x14ac:dyDescent="0.25">
      <c r="A82" s="247" t="s">
        <v>1063</v>
      </c>
      <c r="B82" s="248" t="s">
        <v>891</v>
      </c>
      <c r="C82" s="202"/>
      <c r="D82" s="203"/>
      <c r="E82" s="203"/>
      <c r="F82" s="204"/>
      <c r="G82" s="193">
        <f>SUM(G83:G242)</f>
        <v>13304.02</v>
      </c>
      <c r="H82" s="35"/>
      <c r="I82" s="54">
        <f>G82</f>
        <v>13304.02</v>
      </c>
      <c r="J82" s="50" t="s">
        <v>911</v>
      </c>
      <c r="K82" s="50" t="str">
        <f t="shared" si="4"/>
        <v>X</v>
      </c>
      <c r="M82" s="338"/>
    </row>
    <row r="83" spans="1:13" ht="16.5" customHeight="1" x14ac:dyDescent="0.2">
      <c r="A83" s="278" t="s">
        <v>1064</v>
      </c>
      <c r="B83" s="249" t="s">
        <v>1065</v>
      </c>
      <c r="C83" s="209"/>
      <c r="D83" s="210"/>
      <c r="E83" s="210"/>
      <c r="F83" s="211"/>
      <c r="G83" s="262">
        <f>SUM(F84:F100)</f>
        <v>3597.62</v>
      </c>
      <c r="H83" s="35"/>
      <c r="I83" s="36"/>
      <c r="J83" s="50" t="s">
        <v>914</v>
      </c>
      <c r="K83" s="50" t="str">
        <f t="shared" si="4"/>
        <v>X</v>
      </c>
      <c r="M83" s="338"/>
    </row>
    <row r="84" spans="1:13" s="20" customFormat="1" ht="16.5" hidden="1" customHeight="1" x14ac:dyDescent="0.2">
      <c r="A84" s="290" t="s">
        <v>1066</v>
      </c>
      <c r="B84" s="250" t="s">
        <v>1067</v>
      </c>
      <c r="C84" s="55" t="s">
        <v>947</v>
      </c>
      <c r="D84" s="56"/>
      <c r="E84" s="60">
        <f>RESUMO!E84</f>
        <v>0</v>
      </c>
      <c r="F84" s="57">
        <f t="shared" ref="F84:F100" si="5">IF($D84=0,0,ROUND($D84*$E84,2))</f>
        <v>0</v>
      </c>
      <c r="G84" s="265"/>
      <c r="H84" s="36"/>
      <c r="I84" s="36"/>
      <c r="J84" s="58"/>
      <c r="K84" s="58" t="str">
        <f t="shared" si="4"/>
        <v/>
      </c>
    </row>
    <row r="85" spans="1:13" s="20" customFormat="1" ht="16.5" hidden="1" customHeight="1" x14ac:dyDescent="0.2">
      <c r="A85" s="279" t="s">
        <v>1068</v>
      </c>
      <c r="B85" s="250" t="s">
        <v>1069</v>
      </c>
      <c r="C85" s="55" t="s">
        <v>947</v>
      </c>
      <c r="D85" s="56"/>
      <c r="E85" s="60">
        <f>RESUMO!E85</f>
        <v>0</v>
      </c>
      <c r="F85" s="57">
        <f t="shared" si="5"/>
        <v>0</v>
      </c>
      <c r="G85" s="265"/>
      <c r="H85" s="36"/>
      <c r="I85" s="36"/>
      <c r="J85" s="58"/>
      <c r="K85" s="58" t="str">
        <f t="shared" si="4"/>
        <v/>
      </c>
    </row>
    <row r="86" spans="1:13" s="20" customFormat="1" ht="16.5" hidden="1" customHeight="1" x14ac:dyDescent="0.2">
      <c r="A86" s="279" t="s">
        <v>1070</v>
      </c>
      <c r="B86" s="250" t="s">
        <v>1071</v>
      </c>
      <c r="C86" s="55" t="s">
        <v>947</v>
      </c>
      <c r="D86" s="56"/>
      <c r="E86" s="60">
        <f>RESUMO!E86</f>
        <v>0</v>
      </c>
      <c r="F86" s="57">
        <f t="shared" si="5"/>
        <v>0</v>
      </c>
      <c r="G86" s="265"/>
      <c r="H86" s="36"/>
      <c r="I86" s="36"/>
      <c r="J86" s="58"/>
      <c r="K86" s="58" t="str">
        <f t="shared" si="4"/>
        <v/>
      </c>
    </row>
    <row r="87" spans="1:13" s="20" customFormat="1" ht="16.5" hidden="1" customHeight="1" x14ac:dyDescent="0.2">
      <c r="A87" s="279" t="s">
        <v>1072</v>
      </c>
      <c r="B87" s="250" t="s">
        <v>1073</v>
      </c>
      <c r="C87" s="55" t="s">
        <v>889</v>
      </c>
      <c r="D87" s="56"/>
      <c r="E87" s="60">
        <f>RESUMO!E87</f>
        <v>0</v>
      </c>
      <c r="F87" s="57">
        <f t="shared" si="5"/>
        <v>0</v>
      </c>
      <c r="G87" s="265"/>
      <c r="H87" s="36"/>
      <c r="I87" s="36"/>
      <c r="J87" s="58"/>
      <c r="K87" s="58" t="str">
        <f t="shared" si="4"/>
        <v/>
      </c>
    </row>
    <row r="88" spans="1:13" s="20" customFormat="1" ht="16.5" hidden="1" customHeight="1" x14ac:dyDescent="0.2">
      <c r="A88" s="279" t="s">
        <v>1074</v>
      </c>
      <c r="B88" s="250" t="s">
        <v>1075</v>
      </c>
      <c r="C88" s="55" t="s">
        <v>947</v>
      </c>
      <c r="D88" s="56"/>
      <c r="E88" s="60">
        <f>RESUMO!E88</f>
        <v>0</v>
      </c>
      <c r="F88" s="57">
        <f t="shared" si="5"/>
        <v>0</v>
      </c>
      <c r="G88" s="265"/>
      <c r="H88" s="36"/>
      <c r="I88" s="36"/>
      <c r="J88" s="58"/>
      <c r="K88" s="58" t="str">
        <f t="shared" si="4"/>
        <v/>
      </c>
    </row>
    <row r="89" spans="1:13" s="20" customFormat="1" ht="16.5" hidden="1" customHeight="1" x14ac:dyDescent="0.2">
      <c r="A89" s="288" t="s">
        <v>1076</v>
      </c>
      <c r="B89" s="250" t="s">
        <v>1077</v>
      </c>
      <c r="C89" s="55" t="s">
        <v>947</v>
      </c>
      <c r="D89" s="56"/>
      <c r="E89" s="60">
        <f>RESUMO!E89</f>
        <v>0</v>
      </c>
      <c r="F89" s="57">
        <f t="shared" si="5"/>
        <v>0</v>
      </c>
      <c r="G89" s="265"/>
      <c r="H89" s="36"/>
      <c r="I89" s="36"/>
      <c r="J89" s="58"/>
      <c r="K89" s="58" t="str">
        <f t="shared" si="4"/>
        <v/>
      </c>
    </row>
    <row r="90" spans="1:13" ht="16.5" customHeight="1" x14ac:dyDescent="0.2">
      <c r="A90" s="277" t="s">
        <v>1078</v>
      </c>
      <c r="B90" s="246" t="s">
        <v>1079</v>
      </c>
      <c r="C90" s="59" t="s">
        <v>947</v>
      </c>
      <c r="D90" s="60">
        <v>179.52</v>
      </c>
      <c r="E90" s="60">
        <f>RESUMO!E90</f>
        <v>7.5</v>
      </c>
      <c r="F90" s="61">
        <f t="shared" si="5"/>
        <v>1346.4</v>
      </c>
      <c r="G90" s="263"/>
      <c r="H90" s="35"/>
      <c r="I90" s="36"/>
      <c r="J90" s="50"/>
      <c r="K90" s="50" t="str">
        <f t="shared" si="4"/>
        <v>X</v>
      </c>
      <c r="M90" s="338"/>
    </row>
    <row r="91" spans="1:13" s="20" customFormat="1" ht="16.5" hidden="1" customHeight="1" x14ac:dyDescent="0.2">
      <c r="A91" s="290" t="s">
        <v>1080</v>
      </c>
      <c r="B91" s="250" t="s">
        <v>1081</v>
      </c>
      <c r="C91" s="55" t="s">
        <v>947</v>
      </c>
      <c r="D91" s="56"/>
      <c r="E91" s="60">
        <f>RESUMO!E91</f>
        <v>0</v>
      </c>
      <c r="F91" s="57">
        <f t="shared" si="5"/>
        <v>0</v>
      </c>
      <c r="G91" s="265"/>
      <c r="H91" s="36"/>
      <c r="I91" s="36"/>
      <c r="J91" s="58"/>
      <c r="K91" s="58" t="str">
        <f t="shared" si="4"/>
        <v/>
      </c>
    </row>
    <row r="92" spans="1:13" s="20" customFormat="1" ht="16.5" hidden="1" customHeight="1" x14ac:dyDescent="0.2">
      <c r="A92" s="279" t="s">
        <v>1082</v>
      </c>
      <c r="B92" s="250" t="s">
        <v>1083</v>
      </c>
      <c r="C92" s="55" t="s">
        <v>947</v>
      </c>
      <c r="D92" s="56"/>
      <c r="E92" s="60">
        <f>RESUMO!E92</f>
        <v>0</v>
      </c>
      <c r="F92" s="57">
        <f t="shared" si="5"/>
        <v>0</v>
      </c>
      <c r="G92" s="265"/>
      <c r="H92" s="36"/>
      <c r="I92" s="36"/>
      <c r="J92" s="58"/>
      <c r="K92" s="58" t="str">
        <f t="shared" si="4"/>
        <v/>
      </c>
    </row>
    <row r="93" spans="1:13" s="20" customFormat="1" ht="16.5" hidden="1" customHeight="1" x14ac:dyDescent="0.2">
      <c r="A93" s="279" t="s">
        <v>1084</v>
      </c>
      <c r="B93" s="250" t="s">
        <v>1033</v>
      </c>
      <c r="C93" s="55" t="s">
        <v>1034</v>
      </c>
      <c r="D93" s="56"/>
      <c r="E93" s="60">
        <f>RESUMO!E93</f>
        <v>0</v>
      </c>
      <c r="F93" s="57">
        <f t="shared" si="5"/>
        <v>0</v>
      </c>
      <c r="G93" s="265"/>
      <c r="H93" s="36"/>
      <c r="I93" s="36"/>
      <c r="J93" s="58"/>
      <c r="K93" s="58" t="str">
        <f t="shared" si="4"/>
        <v/>
      </c>
    </row>
    <row r="94" spans="1:13" s="20" customFormat="1" ht="16.5" hidden="1" customHeight="1" x14ac:dyDescent="0.2">
      <c r="A94" s="288" t="s">
        <v>1085</v>
      </c>
      <c r="B94" s="250" t="s">
        <v>951</v>
      </c>
      <c r="C94" s="55" t="s">
        <v>937</v>
      </c>
      <c r="D94" s="56"/>
      <c r="E94" s="60">
        <f>RESUMO!E94</f>
        <v>0</v>
      </c>
      <c r="F94" s="57">
        <f t="shared" si="5"/>
        <v>0</v>
      </c>
      <c r="G94" s="265"/>
      <c r="H94" s="36"/>
      <c r="I94" s="36"/>
      <c r="J94" s="58"/>
      <c r="K94" s="58" t="str">
        <f t="shared" si="4"/>
        <v/>
      </c>
    </row>
    <row r="95" spans="1:13" ht="16.5" customHeight="1" x14ac:dyDescent="0.2">
      <c r="A95" s="277" t="s">
        <v>1086</v>
      </c>
      <c r="B95" s="246" t="s">
        <v>1087</v>
      </c>
      <c r="C95" s="59" t="s">
        <v>947</v>
      </c>
      <c r="D95" s="60">
        <v>100.58</v>
      </c>
      <c r="E95" s="60">
        <f>RESUMO!E95</f>
        <v>13</v>
      </c>
      <c r="F95" s="61">
        <f t="shared" si="5"/>
        <v>1307.54</v>
      </c>
      <c r="G95" s="263"/>
      <c r="H95" s="35"/>
      <c r="I95" s="36"/>
      <c r="J95" s="50"/>
      <c r="K95" s="50" t="str">
        <f t="shared" si="4"/>
        <v>X</v>
      </c>
      <c r="M95" s="338"/>
    </row>
    <row r="96" spans="1:13" ht="16.5" customHeight="1" x14ac:dyDescent="0.2">
      <c r="A96" s="277" t="s">
        <v>1088</v>
      </c>
      <c r="B96" s="246" t="s">
        <v>1089</v>
      </c>
      <c r="C96" s="59" t="s">
        <v>947</v>
      </c>
      <c r="D96" s="60">
        <v>43.11</v>
      </c>
      <c r="E96" s="60">
        <f>RESUMO!E96</f>
        <v>21.89</v>
      </c>
      <c r="F96" s="61">
        <f t="shared" si="5"/>
        <v>943.68</v>
      </c>
      <c r="G96" s="263"/>
      <c r="H96" s="35"/>
      <c r="I96" s="36"/>
      <c r="J96" s="50"/>
      <c r="K96" s="50" t="str">
        <f t="shared" si="4"/>
        <v>X</v>
      </c>
      <c r="M96" s="338"/>
    </row>
    <row r="97" spans="1:13" s="20" customFormat="1" ht="16.5" hidden="1" customHeight="1" x14ac:dyDescent="0.2">
      <c r="A97" s="290" t="s">
        <v>1090</v>
      </c>
      <c r="B97" s="250" t="s">
        <v>1050</v>
      </c>
      <c r="C97" s="55" t="s">
        <v>947</v>
      </c>
      <c r="D97" s="56"/>
      <c r="E97" s="60">
        <f>RESUMO!E97</f>
        <v>0</v>
      </c>
      <c r="F97" s="57">
        <f t="shared" si="5"/>
        <v>0</v>
      </c>
      <c r="G97" s="265"/>
      <c r="H97" s="36"/>
      <c r="I97" s="36"/>
      <c r="J97" s="58"/>
      <c r="K97" s="58" t="str">
        <f t="shared" si="4"/>
        <v/>
      </c>
    </row>
    <row r="98" spans="1:13" s="20" customFormat="1" ht="16.5" hidden="1" customHeight="1" x14ac:dyDescent="0.2">
      <c r="A98" s="279" t="s">
        <v>1091</v>
      </c>
      <c r="B98" s="250" t="s">
        <v>1092</v>
      </c>
      <c r="C98" s="55" t="s">
        <v>947</v>
      </c>
      <c r="D98" s="56"/>
      <c r="E98" s="60">
        <f>RESUMO!E98</f>
        <v>0</v>
      </c>
      <c r="F98" s="57">
        <f t="shared" si="5"/>
        <v>0</v>
      </c>
      <c r="G98" s="265"/>
      <c r="H98" s="36"/>
      <c r="I98" s="36"/>
      <c r="J98" s="58"/>
      <c r="K98" s="58" t="str">
        <f t="shared" si="4"/>
        <v/>
      </c>
    </row>
    <row r="99" spans="1:13" s="20" customFormat="1" ht="16.5" hidden="1" customHeight="1" x14ac:dyDescent="0.2">
      <c r="A99" s="279" t="s">
        <v>1093</v>
      </c>
      <c r="B99" s="250" t="s">
        <v>1094</v>
      </c>
      <c r="C99" s="55" t="s">
        <v>917</v>
      </c>
      <c r="D99" s="56"/>
      <c r="E99" s="60">
        <f>RESUMO!E99</f>
        <v>0</v>
      </c>
      <c r="F99" s="57">
        <f t="shared" si="5"/>
        <v>0</v>
      </c>
      <c r="G99" s="265"/>
      <c r="H99" s="36"/>
      <c r="I99" s="36"/>
      <c r="J99" s="58"/>
      <c r="K99" s="58" t="str">
        <f t="shared" si="4"/>
        <v/>
      </c>
    </row>
    <row r="100" spans="1:13" s="20" customFormat="1" ht="16.5" hidden="1" customHeight="1" thickBot="1" x14ac:dyDescent="0.25">
      <c r="A100" s="305" t="s">
        <v>1095</v>
      </c>
      <c r="B100" s="294" t="s">
        <v>1096</v>
      </c>
      <c r="C100" s="64" t="s">
        <v>917</v>
      </c>
      <c r="D100" s="67"/>
      <c r="E100" s="313">
        <f>RESUMO!E100</f>
        <v>0</v>
      </c>
      <c r="F100" s="198">
        <f t="shared" si="5"/>
        <v>0</v>
      </c>
      <c r="G100" s="302"/>
      <c r="H100" s="36"/>
      <c r="I100" s="36"/>
      <c r="J100" s="58"/>
      <c r="K100" s="58" t="str">
        <f t="shared" si="4"/>
        <v/>
      </c>
    </row>
    <row r="101" spans="1:13" ht="16.5" customHeight="1" x14ac:dyDescent="0.2">
      <c r="A101" s="278" t="s">
        <v>1097</v>
      </c>
      <c r="B101" s="249" t="s">
        <v>1098</v>
      </c>
      <c r="C101" s="209"/>
      <c r="D101" s="210"/>
      <c r="E101" s="210"/>
      <c r="F101" s="216"/>
      <c r="G101" s="267">
        <f>SUM(F102:F185)</f>
        <v>9706.4</v>
      </c>
      <c r="H101" s="35"/>
      <c r="I101" s="36"/>
      <c r="J101" s="50" t="s">
        <v>914</v>
      </c>
      <c r="K101" s="58" t="str">
        <f t="shared" si="4"/>
        <v>X</v>
      </c>
      <c r="M101" s="338"/>
    </row>
    <row r="102" spans="1:13" ht="16.5" hidden="1" customHeight="1" x14ac:dyDescent="0.2">
      <c r="A102" s="277" t="s">
        <v>1099</v>
      </c>
      <c r="B102" s="283" t="s">
        <v>552</v>
      </c>
      <c r="C102" s="59" t="s">
        <v>889</v>
      </c>
      <c r="D102" s="60"/>
      <c r="E102" s="60">
        <f>RESUMO!E102</f>
        <v>60.1</v>
      </c>
      <c r="F102" s="212">
        <f t="shared" ref="F102:F133" si="6">IF($D102=0,0,ROUND($D102*$E102,2))</f>
        <v>0</v>
      </c>
      <c r="G102" s="264"/>
      <c r="H102" s="35"/>
      <c r="I102" s="36"/>
      <c r="J102" s="50"/>
      <c r="K102" s="58" t="str">
        <f t="shared" si="4"/>
        <v/>
      </c>
      <c r="M102" s="338"/>
    </row>
    <row r="103" spans="1:13" ht="16.5" customHeight="1" thickBot="1" x14ac:dyDescent="0.25">
      <c r="A103" s="289" t="s">
        <v>1100</v>
      </c>
      <c r="B103" s="246" t="s">
        <v>270</v>
      </c>
      <c r="C103" s="59" t="s">
        <v>889</v>
      </c>
      <c r="D103" s="60">
        <v>88</v>
      </c>
      <c r="E103" s="60">
        <f>RESUMO!E103</f>
        <v>110.3</v>
      </c>
      <c r="F103" s="61">
        <f t="shared" si="6"/>
        <v>9706.4</v>
      </c>
      <c r="G103" s="263"/>
      <c r="H103" s="35"/>
      <c r="I103" s="36"/>
      <c r="J103" s="50"/>
      <c r="K103" s="58" t="str">
        <f t="shared" si="4"/>
        <v>X</v>
      </c>
    </row>
    <row r="104" spans="1:13" ht="16.5" hidden="1" customHeight="1" x14ac:dyDescent="0.2">
      <c r="A104" s="277" t="s">
        <v>1101</v>
      </c>
      <c r="B104" s="246" t="s">
        <v>1173</v>
      </c>
      <c r="C104" s="59" t="s">
        <v>889</v>
      </c>
      <c r="D104" s="60">
        <v>0</v>
      </c>
      <c r="E104" s="60">
        <f>RESUMO!E104</f>
        <v>0</v>
      </c>
      <c r="F104" s="61">
        <f t="shared" si="6"/>
        <v>0</v>
      </c>
      <c r="G104" s="263"/>
      <c r="H104" s="35"/>
      <c r="I104" s="36"/>
      <c r="J104" s="50"/>
      <c r="K104" s="58" t="str">
        <f t="shared" si="4"/>
        <v/>
      </c>
    </row>
    <row r="105" spans="1:13" s="20" customFormat="1" ht="16.5" hidden="1" customHeight="1" x14ac:dyDescent="0.2">
      <c r="A105" s="279" t="s">
        <v>1102</v>
      </c>
      <c r="B105" s="250" t="s">
        <v>1174</v>
      </c>
      <c r="C105" s="55" t="s">
        <v>889</v>
      </c>
      <c r="D105" s="60"/>
      <c r="E105" s="60">
        <f>RESUMO!E105</f>
        <v>0</v>
      </c>
      <c r="F105" s="57">
        <f t="shared" si="6"/>
        <v>0</v>
      </c>
      <c r="G105" s="265"/>
      <c r="H105" s="36"/>
      <c r="I105" s="36"/>
      <c r="J105" s="58"/>
      <c r="K105" s="58" t="str">
        <f t="shared" si="4"/>
        <v/>
      </c>
    </row>
    <row r="106" spans="1:13" s="20" customFormat="1" ht="16.5" hidden="1" customHeight="1" x14ac:dyDescent="0.2">
      <c r="A106" s="279" t="s">
        <v>1103</v>
      </c>
      <c r="B106" s="250" t="s">
        <v>1175</v>
      </c>
      <c r="C106" s="55" t="s">
        <v>889</v>
      </c>
      <c r="D106" s="56"/>
      <c r="E106" s="60">
        <f>RESUMO!E106</f>
        <v>0</v>
      </c>
      <c r="F106" s="57">
        <f t="shared" si="6"/>
        <v>0</v>
      </c>
      <c r="G106" s="265"/>
      <c r="H106" s="36"/>
      <c r="I106" s="36"/>
      <c r="J106" s="58"/>
      <c r="K106" s="58" t="str">
        <f t="shared" si="4"/>
        <v/>
      </c>
    </row>
    <row r="107" spans="1:13" s="20" customFormat="1" ht="16.5" hidden="1" customHeight="1" x14ac:dyDescent="0.2">
      <c r="A107" s="279" t="s">
        <v>1104</v>
      </c>
      <c r="B107" s="250" t="s">
        <v>1176</v>
      </c>
      <c r="C107" s="55" t="s">
        <v>889</v>
      </c>
      <c r="D107" s="56"/>
      <c r="E107" s="60">
        <f>RESUMO!E107</f>
        <v>0</v>
      </c>
      <c r="F107" s="57">
        <f t="shared" si="6"/>
        <v>0</v>
      </c>
      <c r="G107" s="265"/>
      <c r="H107" s="36"/>
      <c r="I107" s="36"/>
      <c r="J107" s="58"/>
      <c r="K107" s="58" t="str">
        <f t="shared" ref="K107:K134" si="7">IF(G107&gt;0,"X",IF(F107&gt;0,"X",""))</f>
        <v/>
      </c>
    </row>
    <row r="108" spans="1:13" s="20" customFormat="1" ht="16.5" hidden="1" customHeight="1" x14ac:dyDescent="0.2">
      <c r="A108" s="279" t="s">
        <v>1105</v>
      </c>
      <c r="B108" s="250" t="s">
        <v>1177</v>
      </c>
      <c r="C108" s="55" t="s">
        <v>889</v>
      </c>
      <c r="D108" s="56"/>
      <c r="E108" s="60">
        <f>RESUMO!E108</f>
        <v>0</v>
      </c>
      <c r="F108" s="57">
        <f t="shared" si="6"/>
        <v>0</v>
      </c>
      <c r="G108" s="265"/>
      <c r="H108" s="36"/>
      <c r="I108" s="36"/>
      <c r="J108" s="58"/>
      <c r="K108" s="58" t="str">
        <f t="shared" si="7"/>
        <v/>
      </c>
    </row>
    <row r="109" spans="1:13" s="20" customFormat="1" ht="16.5" hidden="1" customHeight="1" x14ac:dyDescent="0.2">
      <c r="A109" s="279" t="s">
        <v>1106</v>
      </c>
      <c r="B109" s="250" t="s">
        <v>1178</v>
      </c>
      <c r="C109" s="55" t="s">
        <v>889</v>
      </c>
      <c r="D109" s="56"/>
      <c r="E109" s="60">
        <f>RESUMO!E109</f>
        <v>0</v>
      </c>
      <c r="F109" s="57">
        <f t="shared" si="6"/>
        <v>0</v>
      </c>
      <c r="G109" s="265"/>
      <c r="H109" s="36"/>
      <c r="I109" s="36"/>
      <c r="J109" s="58"/>
      <c r="K109" s="58" t="str">
        <f t="shared" si="7"/>
        <v/>
      </c>
    </row>
    <row r="110" spans="1:13" s="20" customFormat="1" ht="16.5" hidden="1" customHeight="1" x14ac:dyDescent="0.2">
      <c r="A110" s="279" t="s">
        <v>1107</v>
      </c>
      <c r="B110" s="250" t="s">
        <v>1179</v>
      </c>
      <c r="C110" s="55" t="s">
        <v>889</v>
      </c>
      <c r="D110" s="56"/>
      <c r="E110" s="60">
        <f>RESUMO!E110</f>
        <v>0</v>
      </c>
      <c r="F110" s="57">
        <f t="shared" si="6"/>
        <v>0</v>
      </c>
      <c r="G110" s="265"/>
      <c r="H110" s="36"/>
      <c r="I110" s="36"/>
      <c r="J110" s="58"/>
      <c r="K110" s="58" t="str">
        <f t="shared" si="7"/>
        <v/>
      </c>
    </row>
    <row r="111" spans="1:13" s="20" customFormat="1" ht="16.5" hidden="1" customHeight="1" x14ac:dyDescent="0.2">
      <c r="A111" s="279" t="s">
        <v>1108</v>
      </c>
      <c r="B111" s="250" t="s">
        <v>1109</v>
      </c>
      <c r="C111" s="55" t="s">
        <v>889</v>
      </c>
      <c r="D111" s="56"/>
      <c r="E111" s="60">
        <f>RESUMO!E111</f>
        <v>0</v>
      </c>
      <c r="F111" s="57">
        <f t="shared" si="6"/>
        <v>0</v>
      </c>
      <c r="G111" s="265"/>
      <c r="H111" s="36"/>
      <c r="I111" s="36"/>
      <c r="J111" s="58"/>
      <c r="K111" s="58" t="str">
        <f t="shared" si="7"/>
        <v/>
      </c>
    </row>
    <row r="112" spans="1:13" s="20" customFormat="1" ht="16.5" hidden="1" customHeight="1" x14ac:dyDescent="0.2">
      <c r="A112" s="279" t="s">
        <v>1110</v>
      </c>
      <c r="B112" s="250" t="s">
        <v>1111</v>
      </c>
      <c r="C112" s="55" t="s">
        <v>889</v>
      </c>
      <c r="D112" s="56"/>
      <c r="E112" s="60">
        <f>RESUMO!E112</f>
        <v>0</v>
      </c>
      <c r="F112" s="57">
        <f t="shared" si="6"/>
        <v>0</v>
      </c>
      <c r="G112" s="265"/>
      <c r="H112" s="36"/>
      <c r="I112" s="36"/>
      <c r="J112" s="58"/>
      <c r="K112" s="58" t="str">
        <f t="shared" si="7"/>
        <v/>
      </c>
    </row>
    <row r="113" spans="1:11" s="20" customFormat="1" ht="16.5" hidden="1" customHeight="1" x14ac:dyDescent="0.2">
      <c r="A113" s="279" t="s">
        <v>1112</v>
      </c>
      <c r="B113" s="250" t="s">
        <v>1113</v>
      </c>
      <c r="C113" s="55" t="s">
        <v>889</v>
      </c>
      <c r="D113" s="56"/>
      <c r="E113" s="60">
        <f>RESUMO!E113</f>
        <v>0</v>
      </c>
      <c r="F113" s="57">
        <f t="shared" si="6"/>
        <v>0</v>
      </c>
      <c r="G113" s="265"/>
      <c r="H113" s="36"/>
      <c r="I113" s="36"/>
      <c r="J113" s="58"/>
      <c r="K113" s="58" t="str">
        <f t="shared" si="7"/>
        <v/>
      </c>
    </row>
    <row r="114" spans="1:11" s="20" customFormat="1" ht="16.5" hidden="1" customHeight="1" x14ac:dyDescent="0.2">
      <c r="A114" s="279" t="s">
        <v>1114</v>
      </c>
      <c r="B114" s="250" t="s">
        <v>1115</v>
      </c>
      <c r="C114" s="55" t="s">
        <v>889</v>
      </c>
      <c r="D114" s="56"/>
      <c r="E114" s="60">
        <f>RESUMO!E114</f>
        <v>0</v>
      </c>
      <c r="F114" s="57">
        <f t="shared" si="6"/>
        <v>0</v>
      </c>
      <c r="G114" s="265"/>
      <c r="H114" s="36"/>
      <c r="I114" s="36"/>
      <c r="J114" s="58"/>
      <c r="K114" s="58" t="str">
        <f t="shared" si="7"/>
        <v/>
      </c>
    </row>
    <row r="115" spans="1:11" s="20" customFormat="1" ht="16.5" hidden="1" customHeight="1" x14ac:dyDescent="0.2">
      <c r="A115" s="279" t="s">
        <v>1116</v>
      </c>
      <c r="B115" s="250" t="s">
        <v>1117</v>
      </c>
      <c r="C115" s="55" t="s">
        <v>889</v>
      </c>
      <c r="D115" s="56"/>
      <c r="E115" s="60">
        <f>RESUMO!E115</f>
        <v>0</v>
      </c>
      <c r="F115" s="57">
        <f t="shared" si="6"/>
        <v>0</v>
      </c>
      <c r="G115" s="265"/>
      <c r="H115" s="36"/>
      <c r="I115" s="36"/>
      <c r="J115" s="58"/>
      <c r="K115" s="58" t="str">
        <f t="shared" si="7"/>
        <v/>
      </c>
    </row>
    <row r="116" spans="1:11" s="20" customFormat="1" ht="16.5" hidden="1" customHeight="1" x14ac:dyDescent="0.2">
      <c r="A116" s="279" t="s">
        <v>1118</v>
      </c>
      <c r="B116" s="250" t="s">
        <v>1119</v>
      </c>
      <c r="C116" s="55" t="s">
        <v>889</v>
      </c>
      <c r="D116" s="56"/>
      <c r="E116" s="60">
        <f>RESUMO!E116</f>
        <v>0</v>
      </c>
      <c r="F116" s="57">
        <f t="shared" si="6"/>
        <v>0</v>
      </c>
      <c r="G116" s="265"/>
      <c r="H116" s="36"/>
      <c r="I116" s="36"/>
      <c r="J116" s="58"/>
      <c r="K116" s="58" t="str">
        <f t="shared" si="7"/>
        <v/>
      </c>
    </row>
    <row r="117" spans="1:11" s="20" customFormat="1" ht="16.5" hidden="1" customHeight="1" x14ac:dyDescent="0.2">
      <c r="A117" s="279" t="s">
        <v>1120</v>
      </c>
      <c r="B117" s="250" t="s">
        <v>1121</v>
      </c>
      <c r="C117" s="55" t="s">
        <v>889</v>
      </c>
      <c r="D117" s="56"/>
      <c r="E117" s="60">
        <f>RESUMO!E117</f>
        <v>0</v>
      </c>
      <c r="F117" s="57">
        <f t="shared" si="6"/>
        <v>0</v>
      </c>
      <c r="G117" s="265"/>
      <c r="H117" s="36"/>
      <c r="I117" s="36"/>
      <c r="J117" s="58"/>
      <c r="K117" s="58" t="str">
        <f t="shared" si="7"/>
        <v/>
      </c>
    </row>
    <row r="118" spans="1:11" s="20" customFormat="1" ht="16.5" hidden="1" customHeight="1" x14ac:dyDescent="0.2">
      <c r="A118" s="279" t="s">
        <v>1122</v>
      </c>
      <c r="B118" s="250" t="s">
        <v>1123</v>
      </c>
      <c r="C118" s="55" t="s">
        <v>889</v>
      </c>
      <c r="D118" s="56"/>
      <c r="E118" s="60">
        <f>RESUMO!E118</f>
        <v>0</v>
      </c>
      <c r="F118" s="57">
        <f t="shared" si="6"/>
        <v>0</v>
      </c>
      <c r="G118" s="265"/>
      <c r="H118" s="36"/>
      <c r="I118" s="36"/>
      <c r="J118" s="58"/>
      <c r="K118" s="58" t="str">
        <f t="shared" si="7"/>
        <v/>
      </c>
    </row>
    <row r="119" spans="1:11" s="20" customFormat="1" ht="16.5" hidden="1" customHeight="1" x14ac:dyDescent="0.2">
      <c r="A119" s="279" t="s">
        <v>1124</v>
      </c>
      <c r="B119" s="250" t="s">
        <v>1125</v>
      </c>
      <c r="C119" s="55" t="s">
        <v>889</v>
      </c>
      <c r="D119" s="56"/>
      <c r="E119" s="60">
        <f>RESUMO!E119</f>
        <v>0</v>
      </c>
      <c r="F119" s="57">
        <f t="shared" si="6"/>
        <v>0</v>
      </c>
      <c r="G119" s="265"/>
      <c r="H119" s="36"/>
      <c r="I119" s="36"/>
      <c r="J119" s="58"/>
      <c r="K119" s="58" t="str">
        <f t="shared" si="7"/>
        <v/>
      </c>
    </row>
    <row r="120" spans="1:11" s="20" customFormat="1" ht="16.5" hidden="1" customHeight="1" x14ac:dyDescent="0.2">
      <c r="A120" s="279" t="s">
        <v>1126</v>
      </c>
      <c r="B120" s="250" t="s">
        <v>1127</v>
      </c>
      <c r="C120" s="55" t="s">
        <v>889</v>
      </c>
      <c r="D120" s="60"/>
      <c r="E120" s="60">
        <f>RESUMO!E120</f>
        <v>0</v>
      </c>
      <c r="F120" s="57">
        <f t="shared" si="6"/>
        <v>0</v>
      </c>
      <c r="G120" s="265"/>
      <c r="H120" s="36"/>
      <c r="I120" s="36"/>
      <c r="J120" s="58"/>
      <c r="K120" s="58" t="str">
        <f t="shared" si="7"/>
        <v/>
      </c>
    </row>
    <row r="121" spans="1:11" s="20" customFormat="1" ht="16.5" hidden="1" customHeight="1" x14ac:dyDescent="0.2">
      <c r="A121" s="279" t="s">
        <v>1128</v>
      </c>
      <c r="B121" s="250" t="s">
        <v>1129</v>
      </c>
      <c r="C121" s="55" t="s">
        <v>889</v>
      </c>
      <c r="D121" s="56"/>
      <c r="E121" s="60">
        <f>RESUMO!E121</f>
        <v>0</v>
      </c>
      <c r="F121" s="57">
        <f t="shared" si="6"/>
        <v>0</v>
      </c>
      <c r="G121" s="265"/>
      <c r="H121" s="36"/>
      <c r="I121" s="36"/>
      <c r="J121" s="58"/>
      <c r="K121" s="58" t="str">
        <f t="shared" si="7"/>
        <v/>
      </c>
    </row>
    <row r="122" spans="1:11" s="20" customFormat="1" ht="16.5" hidden="1" customHeight="1" x14ac:dyDescent="0.2">
      <c r="A122" s="279" t="s">
        <v>1130</v>
      </c>
      <c r="B122" s="250" t="s">
        <v>1131</v>
      </c>
      <c r="C122" s="55" t="s">
        <v>889</v>
      </c>
      <c r="D122" s="60"/>
      <c r="E122" s="60">
        <f>RESUMO!E122</f>
        <v>0</v>
      </c>
      <c r="F122" s="57">
        <f t="shared" si="6"/>
        <v>0</v>
      </c>
      <c r="G122" s="265"/>
      <c r="H122" s="36"/>
      <c r="I122" s="36"/>
      <c r="J122" s="58"/>
      <c r="K122" s="58" t="str">
        <f t="shared" si="7"/>
        <v/>
      </c>
    </row>
    <row r="123" spans="1:11" s="20" customFormat="1" ht="16.5" hidden="1" customHeight="1" x14ac:dyDescent="0.2">
      <c r="A123" s="279" t="s">
        <v>1132</v>
      </c>
      <c r="B123" s="250" t="s">
        <v>1133</v>
      </c>
      <c r="C123" s="55" t="s">
        <v>889</v>
      </c>
      <c r="D123" s="56"/>
      <c r="E123" s="60">
        <f>RESUMO!E123</f>
        <v>0</v>
      </c>
      <c r="F123" s="57">
        <f t="shared" si="6"/>
        <v>0</v>
      </c>
      <c r="G123" s="265"/>
      <c r="H123" s="36"/>
      <c r="I123" s="36"/>
      <c r="J123" s="58"/>
      <c r="K123" s="58" t="str">
        <f t="shared" si="7"/>
        <v/>
      </c>
    </row>
    <row r="124" spans="1:11" s="20" customFormat="1" ht="16.5" hidden="1" customHeight="1" x14ac:dyDescent="0.2">
      <c r="A124" s="279" t="s">
        <v>1134</v>
      </c>
      <c r="B124" s="250" t="s">
        <v>1135</v>
      </c>
      <c r="C124" s="55" t="s">
        <v>889</v>
      </c>
      <c r="D124" s="56"/>
      <c r="E124" s="60">
        <f>RESUMO!E124</f>
        <v>0</v>
      </c>
      <c r="F124" s="57">
        <f t="shared" si="6"/>
        <v>0</v>
      </c>
      <c r="G124" s="265"/>
      <c r="H124" s="36"/>
      <c r="I124" s="36"/>
      <c r="J124" s="58"/>
      <c r="K124" s="58" t="str">
        <f t="shared" si="7"/>
        <v/>
      </c>
    </row>
    <row r="125" spans="1:11" s="20" customFormat="1" ht="16.5" hidden="1" customHeight="1" x14ac:dyDescent="0.2">
      <c r="A125" s="279" t="s">
        <v>1136</v>
      </c>
      <c r="B125" s="250" t="s">
        <v>1137</v>
      </c>
      <c r="C125" s="55" t="s">
        <v>889</v>
      </c>
      <c r="D125" s="56"/>
      <c r="E125" s="60">
        <f>RESUMO!E125</f>
        <v>0</v>
      </c>
      <c r="F125" s="57">
        <f t="shared" si="6"/>
        <v>0</v>
      </c>
      <c r="G125" s="265"/>
      <c r="H125" s="36"/>
      <c r="I125" s="36"/>
      <c r="J125" s="58"/>
      <c r="K125" s="58" t="str">
        <f t="shared" si="7"/>
        <v/>
      </c>
    </row>
    <row r="126" spans="1:11" s="20" customFormat="1" ht="16.5" hidden="1" customHeight="1" x14ac:dyDescent="0.2">
      <c r="A126" s="279" t="s">
        <v>1138</v>
      </c>
      <c r="B126" s="250" t="s">
        <v>1139</v>
      </c>
      <c r="C126" s="55" t="s">
        <v>889</v>
      </c>
      <c r="D126" s="56"/>
      <c r="E126" s="60">
        <f>RESUMO!E126</f>
        <v>0</v>
      </c>
      <c r="F126" s="57">
        <f t="shared" si="6"/>
        <v>0</v>
      </c>
      <c r="G126" s="265"/>
      <c r="H126" s="36"/>
      <c r="I126" s="36"/>
      <c r="J126" s="58"/>
      <c r="K126" s="58" t="str">
        <f t="shared" si="7"/>
        <v/>
      </c>
    </row>
    <row r="127" spans="1:11" s="20" customFormat="1" ht="16.5" hidden="1" customHeight="1" x14ac:dyDescent="0.2">
      <c r="A127" s="279" t="s">
        <v>1140</v>
      </c>
      <c r="B127" s="250" t="s">
        <v>1141</v>
      </c>
      <c r="C127" s="55" t="s">
        <v>889</v>
      </c>
      <c r="D127" s="56"/>
      <c r="E127" s="60">
        <f>RESUMO!E127</f>
        <v>0</v>
      </c>
      <c r="F127" s="57">
        <f t="shared" si="6"/>
        <v>0</v>
      </c>
      <c r="G127" s="265"/>
      <c r="H127" s="36"/>
      <c r="I127" s="36"/>
      <c r="J127" s="58"/>
      <c r="K127" s="58" t="str">
        <f t="shared" si="7"/>
        <v/>
      </c>
    </row>
    <row r="128" spans="1:11" s="20" customFormat="1" ht="16.5" hidden="1" customHeight="1" x14ac:dyDescent="0.2">
      <c r="A128" s="279" t="s">
        <v>1142</v>
      </c>
      <c r="B128" s="250" t="s">
        <v>1143</v>
      </c>
      <c r="C128" s="55" t="s">
        <v>889</v>
      </c>
      <c r="D128" s="56"/>
      <c r="E128" s="60">
        <f>RESUMO!E128</f>
        <v>0</v>
      </c>
      <c r="F128" s="57">
        <f t="shared" si="6"/>
        <v>0</v>
      </c>
      <c r="G128" s="265"/>
      <c r="H128" s="36"/>
      <c r="I128" s="36"/>
      <c r="J128" s="58"/>
      <c r="K128" s="58" t="str">
        <f t="shared" si="7"/>
        <v/>
      </c>
    </row>
    <row r="129" spans="1:11" s="20" customFormat="1" ht="16.5" hidden="1" customHeight="1" x14ac:dyDescent="0.2">
      <c r="A129" s="279" t="s">
        <v>1144</v>
      </c>
      <c r="B129" s="250" t="s">
        <v>1145</v>
      </c>
      <c r="C129" s="55" t="s">
        <v>889</v>
      </c>
      <c r="D129" s="56"/>
      <c r="E129" s="60">
        <f>RESUMO!E129</f>
        <v>0</v>
      </c>
      <c r="F129" s="57">
        <f t="shared" si="6"/>
        <v>0</v>
      </c>
      <c r="G129" s="265"/>
      <c r="H129" s="36"/>
      <c r="I129" s="36"/>
      <c r="J129" s="58"/>
      <c r="K129" s="58" t="str">
        <f t="shared" si="7"/>
        <v/>
      </c>
    </row>
    <row r="130" spans="1:11" s="20" customFormat="1" ht="16.5" hidden="1" customHeight="1" x14ac:dyDescent="0.2">
      <c r="A130" s="279" t="s">
        <v>1146</v>
      </c>
      <c r="B130" s="250" t="s">
        <v>1147</v>
      </c>
      <c r="C130" s="55" t="s">
        <v>889</v>
      </c>
      <c r="D130" s="56"/>
      <c r="E130" s="60">
        <f>RESUMO!E130</f>
        <v>0</v>
      </c>
      <c r="F130" s="57">
        <f t="shared" si="6"/>
        <v>0</v>
      </c>
      <c r="G130" s="265"/>
      <c r="H130" s="36"/>
      <c r="I130" s="36"/>
      <c r="J130" s="58"/>
      <c r="K130" s="58" t="str">
        <f t="shared" si="7"/>
        <v/>
      </c>
    </row>
    <row r="131" spans="1:11" s="20" customFormat="1" ht="16.5" hidden="1" customHeight="1" x14ac:dyDescent="0.2">
      <c r="A131" s="279" t="s">
        <v>1148</v>
      </c>
      <c r="B131" s="250" t="s">
        <v>1149</v>
      </c>
      <c r="C131" s="55" t="s">
        <v>889</v>
      </c>
      <c r="D131" s="56"/>
      <c r="E131" s="60">
        <f>RESUMO!E131</f>
        <v>0</v>
      </c>
      <c r="F131" s="57">
        <f t="shared" si="6"/>
        <v>0</v>
      </c>
      <c r="G131" s="265"/>
      <c r="H131" s="36"/>
      <c r="I131" s="36"/>
      <c r="J131" s="58"/>
      <c r="K131" s="58" t="str">
        <f t="shared" si="7"/>
        <v/>
      </c>
    </row>
    <row r="132" spans="1:11" s="20" customFormat="1" ht="16.5" hidden="1" customHeight="1" x14ac:dyDescent="0.2">
      <c r="A132" s="279" t="s">
        <v>1150</v>
      </c>
      <c r="B132" s="250" t="s">
        <v>1151</v>
      </c>
      <c r="C132" s="55" t="s">
        <v>889</v>
      </c>
      <c r="D132" s="56"/>
      <c r="E132" s="60">
        <f>RESUMO!E132</f>
        <v>0</v>
      </c>
      <c r="F132" s="57">
        <f t="shared" si="6"/>
        <v>0</v>
      </c>
      <c r="G132" s="265"/>
      <c r="H132" s="36"/>
      <c r="I132" s="36"/>
      <c r="J132" s="58"/>
      <c r="K132" s="58" t="str">
        <f t="shared" si="7"/>
        <v/>
      </c>
    </row>
    <row r="133" spans="1:11" s="20" customFormat="1" ht="16.5" hidden="1" customHeight="1" x14ac:dyDescent="0.2">
      <c r="A133" s="279" t="s">
        <v>1152</v>
      </c>
      <c r="B133" s="250" t="s">
        <v>1153</v>
      </c>
      <c r="C133" s="55" t="s">
        <v>889</v>
      </c>
      <c r="D133" s="56"/>
      <c r="E133" s="60">
        <f>RESUMO!E133</f>
        <v>0</v>
      </c>
      <c r="F133" s="57">
        <f t="shared" si="6"/>
        <v>0</v>
      </c>
      <c r="G133" s="265"/>
      <c r="H133" s="36"/>
      <c r="I133" s="36"/>
      <c r="J133" s="58"/>
      <c r="K133" s="58" t="str">
        <f t="shared" si="7"/>
        <v/>
      </c>
    </row>
    <row r="134" spans="1:11" s="20" customFormat="1" ht="16.5" hidden="1" customHeight="1" x14ac:dyDescent="0.2">
      <c r="A134" s="279" t="s">
        <v>1154</v>
      </c>
      <c r="B134" s="250" t="s">
        <v>1155</v>
      </c>
      <c r="C134" s="55" t="s">
        <v>889</v>
      </c>
      <c r="D134" s="56"/>
      <c r="E134" s="60">
        <f>RESUMO!E134</f>
        <v>0</v>
      </c>
      <c r="F134" s="57">
        <f t="shared" ref="F134:F165" si="8">IF($D134=0,0,ROUND($D134*$E134,2))</f>
        <v>0</v>
      </c>
      <c r="G134" s="265"/>
      <c r="H134" s="36"/>
      <c r="I134" s="36"/>
      <c r="J134" s="58"/>
      <c r="K134" s="58" t="str">
        <f t="shared" si="7"/>
        <v/>
      </c>
    </row>
    <row r="135" spans="1:11" s="20" customFormat="1" ht="16.5" hidden="1" customHeight="1" x14ac:dyDescent="0.2">
      <c r="A135" s="279" t="s">
        <v>1156</v>
      </c>
      <c r="B135" s="250" t="s">
        <v>1157</v>
      </c>
      <c r="C135" s="55" t="s">
        <v>889</v>
      </c>
      <c r="D135" s="56"/>
      <c r="E135" s="60">
        <f>RESUMO!E135</f>
        <v>0</v>
      </c>
      <c r="F135" s="57">
        <f t="shared" si="8"/>
        <v>0</v>
      </c>
      <c r="G135" s="265"/>
      <c r="H135" s="36"/>
      <c r="I135" s="36"/>
      <c r="J135" s="58"/>
      <c r="K135" s="58" t="str">
        <f t="shared" ref="K135:K166" si="9">IF(G135&gt;0,"X",IF(F135&gt;0,"X",""))</f>
        <v/>
      </c>
    </row>
    <row r="136" spans="1:11" s="20" customFormat="1" ht="16.5" hidden="1" customHeight="1" x14ac:dyDescent="0.2">
      <c r="A136" s="279" t="s">
        <v>1158</v>
      </c>
      <c r="B136" s="250" t="s">
        <v>1159</v>
      </c>
      <c r="C136" s="55" t="s">
        <v>889</v>
      </c>
      <c r="D136" s="56"/>
      <c r="E136" s="60">
        <f>RESUMO!E136</f>
        <v>0</v>
      </c>
      <c r="F136" s="57">
        <f t="shared" si="8"/>
        <v>0</v>
      </c>
      <c r="G136" s="265"/>
      <c r="H136" s="36"/>
      <c r="I136" s="36"/>
      <c r="J136" s="58"/>
      <c r="K136" s="58" t="str">
        <f t="shared" si="9"/>
        <v/>
      </c>
    </row>
    <row r="137" spans="1:11" s="20" customFormat="1" ht="16.5" hidden="1" customHeight="1" x14ac:dyDescent="0.2">
      <c r="A137" s="279" t="s">
        <v>1160</v>
      </c>
      <c r="B137" s="250" t="s">
        <v>1161</v>
      </c>
      <c r="C137" s="55" t="s">
        <v>889</v>
      </c>
      <c r="D137" s="56"/>
      <c r="E137" s="60">
        <f>RESUMO!E137</f>
        <v>0</v>
      </c>
      <c r="F137" s="57">
        <f t="shared" si="8"/>
        <v>0</v>
      </c>
      <c r="G137" s="265"/>
      <c r="H137" s="36"/>
      <c r="I137" s="36"/>
      <c r="J137" s="58"/>
      <c r="K137" s="58" t="str">
        <f t="shared" si="9"/>
        <v/>
      </c>
    </row>
    <row r="138" spans="1:11" s="20" customFormat="1" ht="16.5" hidden="1" customHeight="1" x14ac:dyDescent="0.2">
      <c r="A138" s="279" t="s">
        <v>1162</v>
      </c>
      <c r="B138" s="250" t="s">
        <v>1163</v>
      </c>
      <c r="C138" s="55" t="s">
        <v>889</v>
      </c>
      <c r="D138" s="56"/>
      <c r="E138" s="60">
        <f>RESUMO!E138</f>
        <v>0</v>
      </c>
      <c r="F138" s="57">
        <f t="shared" si="8"/>
        <v>0</v>
      </c>
      <c r="G138" s="265"/>
      <c r="H138" s="36"/>
      <c r="I138" s="36"/>
      <c r="J138" s="58"/>
      <c r="K138" s="58" t="str">
        <f t="shared" si="9"/>
        <v/>
      </c>
    </row>
    <row r="139" spans="1:11" s="20" customFormat="1" ht="16.5" hidden="1" customHeight="1" x14ac:dyDescent="0.2">
      <c r="A139" s="279" t="s">
        <v>1164</v>
      </c>
      <c r="B139" s="250" t="s">
        <v>1165</v>
      </c>
      <c r="C139" s="55" t="s">
        <v>889</v>
      </c>
      <c r="D139" s="56"/>
      <c r="E139" s="60">
        <f>RESUMO!E139</f>
        <v>0</v>
      </c>
      <c r="F139" s="57">
        <f t="shared" si="8"/>
        <v>0</v>
      </c>
      <c r="G139" s="265"/>
      <c r="H139" s="36"/>
      <c r="I139" s="36"/>
      <c r="J139" s="58"/>
      <c r="K139" s="58" t="str">
        <f t="shared" si="9"/>
        <v/>
      </c>
    </row>
    <row r="140" spans="1:11" s="20" customFormat="1" ht="16.5" hidden="1" customHeight="1" x14ac:dyDescent="0.2">
      <c r="A140" s="279" t="s">
        <v>1166</v>
      </c>
      <c r="B140" s="250" t="s">
        <v>1167</v>
      </c>
      <c r="C140" s="55" t="s">
        <v>889</v>
      </c>
      <c r="D140" s="56"/>
      <c r="E140" s="60">
        <f>RESUMO!E140</f>
        <v>0</v>
      </c>
      <c r="F140" s="57">
        <f t="shared" si="8"/>
        <v>0</v>
      </c>
      <c r="G140" s="265"/>
      <c r="H140" s="36"/>
      <c r="I140" s="36"/>
      <c r="J140" s="58"/>
      <c r="K140" s="58" t="str">
        <f t="shared" si="9"/>
        <v/>
      </c>
    </row>
    <row r="141" spans="1:11" s="20" customFormat="1" ht="16.5" hidden="1" customHeight="1" x14ac:dyDescent="0.2">
      <c r="A141" s="279" t="s">
        <v>1168</v>
      </c>
      <c r="B141" s="250" t="s">
        <v>1169</v>
      </c>
      <c r="C141" s="55" t="s">
        <v>889</v>
      </c>
      <c r="D141" s="56"/>
      <c r="E141" s="60">
        <f>RESUMO!E141</f>
        <v>0</v>
      </c>
      <c r="F141" s="57">
        <f t="shared" si="8"/>
        <v>0</v>
      </c>
      <c r="G141" s="265"/>
      <c r="H141" s="36"/>
      <c r="I141" s="36"/>
      <c r="J141" s="58"/>
      <c r="K141" s="58" t="str">
        <f t="shared" si="9"/>
        <v/>
      </c>
    </row>
    <row r="142" spans="1:11" s="20" customFormat="1" ht="16.5" hidden="1" customHeight="1" x14ac:dyDescent="0.2">
      <c r="A142" s="279" t="s">
        <v>1170</v>
      </c>
      <c r="B142" s="250" t="s">
        <v>0</v>
      </c>
      <c r="C142" s="55" t="s">
        <v>889</v>
      </c>
      <c r="D142" s="56"/>
      <c r="E142" s="60">
        <f>RESUMO!E142</f>
        <v>0</v>
      </c>
      <c r="F142" s="57">
        <f t="shared" si="8"/>
        <v>0</v>
      </c>
      <c r="G142" s="265"/>
      <c r="H142" s="36"/>
      <c r="I142" s="36"/>
      <c r="J142" s="58"/>
      <c r="K142" s="58" t="str">
        <f t="shared" si="9"/>
        <v/>
      </c>
    </row>
    <row r="143" spans="1:11" s="20" customFormat="1" ht="16.5" hidden="1" customHeight="1" x14ac:dyDescent="0.2">
      <c r="A143" s="279" t="s">
        <v>1</v>
      </c>
      <c r="B143" s="250" t="s">
        <v>2</v>
      </c>
      <c r="C143" s="55" t="s">
        <v>889</v>
      </c>
      <c r="D143" s="56"/>
      <c r="E143" s="60">
        <f>RESUMO!E143</f>
        <v>0</v>
      </c>
      <c r="F143" s="57">
        <f t="shared" si="8"/>
        <v>0</v>
      </c>
      <c r="G143" s="265"/>
      <c r="H143" s="36"/>
      <c r="I143" s="36"/>
      <c r="J143" s="58"/>
      <c r="K143" s="58" t="str">
        <f t="shared" si="9"/>
        <v/>
      </c>
    </row>
    <row r="144" spans="1:11" s="20" customFormat="1" ht="16.5" hidden="1" customHeight="1" x14ac:dyDescent="0.2">
      <c r="A144" s="279" t="s">
        <v>3</v>
      </c>
      <c r="B144" s="250" t="s">
        <v>4</v>
      </c>
      <c r="C144" s="55" t="s">
        <v>889</v>
      </c>
      <c r="D144" s="56"/>
      <c r="E144" s="60">
        <f>RESUMO!E144</f>
        <v>0</v>
      </c>
      <c r="F144" s="57">
        <f t="shared" si="8"/>
        <v>0</v>
      </c>
      <c r="G144" s="265"/>
      <c r="H144" s="36"/>
      <c r="I144" s="36"/>
      <c r="J144" s="58"/>
      <c r="K144" s="58" t="str">
        <f t="shared" si="9"/>
        <v/>
      </c>
    </row>
    <row r="145" spans="1:11" s="20" customFormat="1" ht="16.5" hidden="1" customHeight="1" x14ac:dyDescent="0.2">
      <c r="A145" s="279" t="s">
        <v>5</v>
      </c>
      <c r="B145" s="250" t="s">
        <v>6</v>
      </c>
      <c r="C145" s="55" t="s">
        <v>889</v>
      </c>
      <c r="D145" s="56"/>
      <c r="E145" s="60">
        <f>RESUMO!E145</f>
        <v>0</v>
      </c>
      <c r="F145" s="57">
        <f t="shared" si="8"/>
        <v>0</v>
      </c>
      <c r="G145" s="265"/>
      <c r="H145" s="36"/>
      <c r="I145" s="36"/>
      <c r="J145" s="58"/>
      <c r="K145" s="58" t="str">
        <f t="shared" si="9"/>
        <v/>
      </c>
    </row>
    <row r="146" spans="1:11" s="20" customFormat="1" ht="16.5" hidden="1" customHeight="1" x14ac:dyDescent="0.2">
      <c r="A146" s="279" t="s">
        <v>7</v>
      </c>
      <c r="B146" s="250" t="s">
        <v>8</v>
      </c>
      <c r="C146" s="55" t="s">
        <v>889</v>
      </c>
      <c r="D146" s="56"/>
      <c r="E146" s="60">
        <f>RESUMO!E146</f>
        <v>0</v>
      </c>
      <c r="F146" s="57">
        <f t="shared" si="8"/>
        <v>0</v>
      </c>
      <c r="G146" s="265"/>
      <c r="H146" s="36"/>
      <c r="I146" s="36"/>
      <c r="J146" s="58"/>
      <c r="K146" s="58" t="str">
        <f t="shared" si="9"/>
        <v/>
      </c>
    </row>
    <row r="147" spans="1:11" s="20" customFormat="1" ht="16.5" hidden="1" customHeight="1" x14ac:dyDescent="0.2">
      <c r="A147" s="279" t="s">
        <v>9</v>
      </c>
      <c r="B147" s="250" t="s">
        <v>10</v>
      </c>
      <c r="C147" s="55" t="s">
        <v>889</v>
      </c>
      <c r="D147" s="56"/>
      <c r="E147" s="60">
        <f>RESUMO!E147</f>
        <v>0</v>
      </c>
      <c r="F147" s="57">
        <f t="shared" si="8"/>
        <v>0</v>
      </c>
      <c r="G147" s="265"/>
      <c r="H147" s="36"/>
      <c r="I147" s="36"/>
      <c r="J147" s="58"/>
      <c r="K147" s="58" t="str">
        <f t="shared" si="9"/>
        <v/>
      </c>
    </row>
    <row r="148" spans="1:11" s="20" customFormat="1" ht="16.5" hidden="1" customHeight="1" x14ac:dyDescent="0.2">
      <c r="A148" s="279" t="s">
        <v>11</v>
      </c>
      <c r="B148" s="250" t="s">
        <v>12</v>
      </c>
      <c r="C148" s="55" t="s">
        <v>889</v>
      </c>
      <c r="D148" s="56"/>
      <c r="E148" s="60">
        <f>RESUMO!E148</f>
        <v>0</v>
      </c>
      <c r="F148" s="57">
        <f t="shared" si="8"/>
        <v>0</v>
      </c>
      <c r="G148" s="265"/>
      <c r="H148" s="36"/>
      <c r="I148" s="36"/>
      <c r="J148" s="58"/>
      <c r="K148" s="58" t="str">
        <f t="shared" si="9"/>
        <v/>
      </c>
    </row>
    <row r="149" spans="1:11" s="20" customFormat="1" ht="16.5" hidden="1" customHeight="1" x14ac:dyDescent="0.2">
      <c r="A149" s="279" t="s">
        <v>13</v>
      </c>
      <c r="B149" s="250" t="s">
        <v>14</v>
      </c>
      <c r="C149" s="55" t="s">
        <v>889</v>
      </c>
      <c r="D149" s="56"/>
      <c r="E149" s="60">
        <f>RESUMO!E149</f>
        <v>0</v>
      </c>
      <c r="F149" s="57">
        <f t="shared" si="8"/>
        <v>0</v>
      </c>
      <c r="G149" s="265"/>
      <c r="H149" s="36"/>
      <c r="I149" s="36"/>
      <c r="J149" s="58"/>
      <c r="K149" s="58" t="str">
        <f t="shared" si="9"/>
        <v/>
      </c>
    </row>
    <row r="150" spans="1:11" s="20" customFormat="1" ht="16.5" hidden="1" customHeight="1" x14ac:dyDescent="0.2">
      <c r="A150" s="279" t="s">
        <v>15</v>
      </c>
      <c r="B150" s="250" t="s">
        <v>16</v>
      </c>
      <c r="C150" s="55" t="s">
        <v>889</v>
      </c>
      <c r="D150" s="56"/>
      <c r="E150" s="60">
        <f>RESUMO!E150</f>
        <v>0</v>
      </c>
      <c r="F150" s="57">
        <f t="shared" si="8"/>
        <v>0</v>
      </c>
      <c r="G150" s="265"/>
      <c r="H150" s="36"/>
      <c r="I150" s="36"/>
      <c r="J150" s="58"/>
      <c r="K150" s="58" t="str">
        <f t="shared" si="9"/>
        <v/>
      </c>
    </row>
    <row r="151" spans="1:11" s="20" customFormat="1" ht="16.5" hidden="1" customHeight="1" x14ac:dyDescent="0.2">
      <c r="A151" s="279" t="s">
        <v>17</v>
      </c>
      <c r="B151" s="250" t="s">
        <v>18</v>
      </c>
      <c r="C151" s="55" t="s">
        <v>889</v>
      </c>
      <c r="D151" s="56"/>
      <c r="E151" s="60">
        <f>RESUMO!E151</f>
        <v>0</v>
      </c>
      <c r="F151" s="57">
        <f t="shared" si="8"/>
        <v>0</v>
      </c>
      <c r="G151" s="265"/>
      <c r="H151" s="36"/>
      <c r="I151" s="36"/>
      <c r="J151" s="58"/>
      <c r="K151" s="58" t="str">
        <f t="shared" si="9"/>
        <v/>
      </c>
    </row>
    <row r="152" spans="1:11" s="20" customFormat="1" ht="16.5" hidden="1" customHeight="1" x14ac:dyDescent="0.2">
      <c r="A152" s="279" t="s">
        <v>19</v>
      </c>
      <c r="B152" s="250" t="s">
        <v>20</v>
      </c>
      <c r="C152" s="55" t="s">
        <v>889</v>
      </c>
      <c r="D152" s="56"/>
      <c r="E152" s="60">
        <f>RESUMO!E152</f>
        <v>0</v>
      </c>
      <c r="F152" s="57">
        <f t="shared" si="8"/>
        <v>0</v>
      </c>
      <c r="G152" s="265"/>
      <c r="H152" s="36"/>
      <c r="I152" s="36"/>
      <c r="J152" s="58"/>
      <c r="K152" s="58" t="str">
        <f t="shared" si="9"/>
        <v/>
      </c>
    </row>
    <row r="153" spans="1:11" s="20" customFormat="1" ht="16.5" hidden="1" customHeight="1" x14ac:dyDescent="0.2">
      <c r="A153" s="279" t="s">
        <v>21</v>
      </c>
      <c r="B153" s="250" t="s">
        <v>22</v>
      </c>
      <c r="C153" s="55" t="s">
        <v>889</v>
      </c>
      <c r="D153" s="56"/>
      <c r="E153" s="60">
        <f>RESUMO!E153</f>
        <v>0</v>
      </c>
      <c r="F153" s="57">
        <f t="shared" si="8"/>
        <v>0</v>
      </c>
      <c r="G153" s="265"/>
      <c r="H153" s="36"/>
      <c r="I153" s="36"/>
      <c r="J153" s="58"/>
      <c r="K153" s="58" t="str">
        <f t="shared" si="9"/>
        <v/>
      </c>
    </row>
    <row r="154" spans="1:11" s="20" customFormat="1" ht="16.5" hidden="1" customHeight="1" x14ac:dyDescent="0.2">
      <c r="A154" s="279" t="s">
        <v>23</v>
      </c>
      <c r="B154" s="250" t="s">
        <v>24</v>
      </c>
      <c r="C154" s="55" t="s">
        <v>889</v>
      </c>
      <c r="D154" s="56"/>
      <c r="E154" s="60">
        <f>RESUMO!E154</f>
        <v>0</v>
      </c>
      <c r="F154" s="57">
        <f t="shared" si="8"/>
        <v>0</v>
      </c>
      <c r="G154" s="265"/>
      <c r="H154" s="36"/>
      <c r="I154" s="36"/>
      <c r="J154" s="58"/>
      <c r="K154" s="58" t="str">
        <f t="shared" si="9"/>
        <v/>
      </c>
    </row>
    <row r="155" spans="1:11" s="20" customFormat="1" ht="16.5" hidden="1" customHeight="1" x14ac:dyDescent="0.2">
      <c r="A155" s="279" t="s">
        <v>25</v>
      </c>
      <c r="B155" s="250" t="s">
        <v>26</v>
      </c>
      <c r="C155" s="55" t="s">
        <v>889</v>
      </c>
      <c r="D155" s="56"/>
      <c r="E155" s="60">
        <f>RESUMO!E155</f>
        <v>0</v>
      </c>
      <c r="F155" s="57">
        <f t="shared" si="8"/>
        <v>0</v>
      </c>
      <c r="G155" s="265"/>
      <c r="H155" s="36"/>
      <c r="I155" s="36"/>
      <c r="J155" s="58"/>
      <c r="K155" s="58" t="str">
        <f t="shared" si="9"/>
        <v/>
      </c>
    </row>
    <row r="156" spans="1:11" s="20" customFormat="1" ht="16.5" hidden="1" customHeight="1" x14ac:dyDescent="0.2">
      <c r="A156" s="279" t="s">
        <v>27</v>
      </c>
      <c r="B156" s="250" t="s">
        <v>28</v>
      </c>
      <c r="C156" s="55" t="s">
        <v>889</v>
      </c>
      <c r="D156" s="56"/>
      <c r="E156" s="60">
        <f>RESUMO!E156</f>
        <v>0</v>
      </c>
      <c r="F156" s="57">
        <f t="shared" si="8"/>
        <v>0</v>
      </c>
      <c r="G156" s="265"/>
      <c r="H156" s="36"/>
      <c r="I156" s="36"/>
      <c r="J156" s="58"/>
      <c r="K156" s="58" t="str">
        <f t="shared" si="9"/>
        <v/>
      </c>
    </row>
    <row r="157" spans="1:11" s="20" customFormat="1" ht="16.5" hidden="1" customHeight="1" x14ac:dyDescent="0.2">
      <c r="A157" s="279" t="s">
        <v>29</v>
      </c>
      <c r="B157" s="250" t="s">
        <v>30</v>
      </c>
      <c r="C157" s="55" t="s">
        <v>889</v>
      </c>
      <c r="D157" s="56"/>
      <c r="E157" s="60">
        <f>RESUMO!E157</f>
        <v>0</v>
      </c>
      <c r="F157" s="57">
        <f t="shared" si="8"/>
        <v>0</v>
      </c>
      <c r="G157" s="265"/>
      <c r="H157" s="36"/>
      <c r="I157" s="36"/>
      <c r="J157" s="58"/>
      <c r="K157" s="58" t="str">
        <f t="shared" si="9"/>
        <v/>
      </c>
    </row>
    <row r="158" spans="1:11" s="20" customFormat="1" ht="16.5" hidden="1" customHeight="1" x14ac:dyDescent="0.2">
      <c r="A158" s="279" t="s">
        <v>31</v>
      </c>
      <c r="B158" s="250" t="s">
        <v>32</v>
      </c>
      <c r="C158" s="55" t="s">
        <v>889</v>
      </c>
      <c r="D158" s="56"/>
      <c r="E158" s="60">
        <f>RESUMO!E158</f>
        <v>0</v>
      </c>
      <c r="F158" s="57">
        <f t="shared" si="8"/>
        <v>0</v>
      </c>
      <c r="G158" s="265"/>
      <c r="H158" s="36"/>
      <c r="I158" s="36"/>
      <c r="J158" s="58"/>
      <c r="K158" s="58" t="str">
        <f t="shared" si="9"/>
        <v/>
      </c>
    </row>
    <row r="159" spans="1:11" s="20" customFormat="1" ht="16.5" hidden="1" customHeight="1" x14ac:dyDescent="0.2">
      <c r="A159" s="279" t="s">
        <v>33</v>
      </c>
      <c r="B159" s="250" t="s">
        <v>34</v>
      </c>
      <c r="C159" s="55" t="s">
        <v>889</v>
      </c>
      <c r="D159" s="56"/>
      <c r="E159" s="60">
        <f>RESUMO!E159</f>
        <v>0</v>
      </c>
      <c r="F159" s="57">
        <f t="shared" si="8"/>
        <v>0</v>
      </c>
      <c r="G159" s="265"/>
      <c r="H159" s="36"/>
      <c r="I159" s="36"/>
      <c r="J159" s="58"/>
      <c r="K159" s="58" t="str">
        <f t="shared" si="9"/>
        <v/>
      </c>
    </row>
    <row r="160" spans="1:11" s="20" customFormat="1" ht="16.5" hidden="1" customHeight="1" x14ac:dyDescent="0.2">
      <c r="A160" s="279" t="s">
        <v>35</v>
      </c>
      <c r="B160" s="250" t="s">
        <v>36</v>
      </c>
      <c r="C160" s="55" t="s">
        <v>889</v>
      </c>
      <c r="D160" s="56"/>
      <c r="E160" s="60">
        <f>RESUMO!E160</f>
        <v>0</v>
      </c>
      <c r="F160" s="57">
        <f t="shared" si="8"/>
        <v>0</v>
      </c>
      <c r="G160" s="265"/>
      <c r="H160" s="36"/>
      <c r="I160" s="36"/>
      <c r="J160" s="58"/>
      <c r="K160" s="58" t="str">
        <f t="shared" si="9"/>
        <v/>
      </c>
    </row>
    <row r="161" spans="1:11" s="20" customFormat="1" ht="16.5" hidden="1" customHeight="1" x14ac:dyDescent="0.2">
      <c r="A161" s="279" t="s">
        <v>37</v>
      </c>
      <c r="B161" s="250" t="s">
        <v>38</v>
      </c>
      <c r="C161" s="55" t="s">
        <v>917</v>
      </c>
      <c r="D161" s="56"/>
      <c r="E161" s="60">
        <f>RESUMO!E161</f>
        <v>0</v>
      </c>
      <c r="F161" s="57">
        <f t="shared" si="8"/>
        <v>0</v>
      </c>
      <c r="G161" s="265"/>
      <c r="H161" s="36"/>
      <c r="I161" s="36"/>
      <c r="J161" s="58"/>
      <c r="K161" s="58" t="str">
        <f t="shared" si="9"/>
        <v/>
      </c>
    </row>
    <row r="162" spans="1:11" s="20" customFormat="1" ht="16.5" hidden="1" customHeight="1" x14ac:dyDescent="0.2">
      <c r="A162" s="279" t="s">
        <v>39</v>
      </c>
      <c r="B162" s="250" t="s">
        <v>40</v>
      </c>
      <c r="C162" s="55" t="s">
        <v>917</v>
      </c>
      <c r="D162" s="56"/>
      <c r="E162" s="60">
        <f>RESUMO!E162</f>
        <v>0</v>
      </c>
      <c r="F162" s="57">
        <f t="shared" si="8"/>
        <v>0</v>
      </c>
      <c r="G162" s="265"/>
      <c r="H162" s="36"/>
      <c r="I162" s="36"/>
      <c r="J162" s="58"/>
      <c r="K162" s="58" t="str">
        <f t="shared" si="9"/>
        <v/>
      </c>
    </row>
    <row r="163" spans="1:11" s="20" customFormat="1" ht="16.5" hidden="1" customHeight="1" x14ac:dyDescent="0.2">
      <c r="A163" s="279" t="s">
        <v>41</v>
      </c>
      <c r="B163" s="250" t="s">
        <v>42</v>
      </c>
      <c r="C163" s="55" t="s">
        <v>917</v>
      </c>
      <c r="D163" s="56"/>
      <c r="E163" s="60">
        <f>RESUMO!E163</f>
        <v>0</v>
      </c>
      <c r="F163" s="57">
        <f t="shared" si="8"/>
        <v>0</v>
      </c>
      <c r="G163" s="265"/>
      <c r="H163" s="36"/>
      <c r="I163" s="36"/>
      <c r="J163" s="58"/>
      <c r="K163" s="58" t="str">
        <f t="shared" si="9"/>
        <v/>
      </c>
    </row>
    <row r="164" spans="1:11" s="20" customFormat="1" ht="16.5" hidden="1" customHeight="1" x14ac:dyDescent="0.2">
      <c r="A164" s="279" t="s">
        <v>43</v>
      </c>
      <c r="B164" s="250" t="s">
        <v>44</v>
      </c>
      <c r="C164" s="55" t="s">
        <v>917</v>
      </c>
      <c r="D164" s="56"/>
      <c r="E164" s="60">
        <f>RESUMO!E164</f>
        <v>0</v>
      </c>
      <c r="F164" s="57">
        <f t="shared" si="8"/>
        <v>0</v>
      </c>
      <c r="G164" s="265"/>
      <c r="H164" s="36"/>
      <c r="I164" s="36"/>
      <c r="J164" s="58"/>
      <c r="K164" s="58" t="str">
        <f t="shared" si="9"/>
        <v/>
      </c>
    </row>
    <row r="165" spans="1:11" s="20" customFormat="1" ht="16.5" hidden="1" customHeight="1" x14ac:dyDescent="0.2">
      <c r="A165" s="279" t="s">
        <v>45</v>
      </c>
      <c r="B165" s="250" t="s">
        <v>46</v>
      </c>
      <c r="C165" s="55" t="s">
        <v>917</v>
      </c>
      <c r="D165" s="56"/>
      <c r="E165" s="60">
        <f>RESUMO!E165</f>
        <v>0</v>
      </c>
      <c r="F165" s="57">
        <f t="shared" si="8"/>
        <v>0</v>
      </c>
      <c r="G165" s="265"/>
      <c r="H165" s="36"/>
      <c r="I165" s="36"/>
      <c r="J165" s="58"/>
      <c r="K165" s="58" t="str">
        <f t="shared" si="9"/>
        <v/>
      </c>
    </row>
    <row r="166" spans="1:11" s="20" customFormat="1" ht="16.5" hidden="1" customHeight="1" x14ac:dyDescent="0.2">
      <c r="A166" s="279" t="s">
        <v>47</v>
      </c>
      <c r="B166" s="250" t="s">
        <v>48</v>
      </c>
      <c r="C166" s="55" t="s">
        <v>917</v>
      </c>
      <c r="D166" s="56"/>
      <c r="E166" s="60">
        <f>RESUMO!E166</f>
        <v>0</v>
      </c>
      <c r="F166" s="57">
        <f t="shared" ref="F166:F185" si="10">IF($D166=0,0,ROUND($D166*$E166,2))</f>
        <v>0</v>
      </c>
      <c r="G166" s="265"/>
      <c r="H166" s="36"/>
      <c r="I166" s="36"/>
      <c r="J166" s="58"/>
      <c r="K166" s="58" t="str">
        <f t="shared" si="9"/>
        <v/>
      </c>
    </row>
    <row r="167" spans="1:11" s="20" customFormat="1" ht="16.5" hidden="1" customHeight="1" x14ac:dyDescent="0.2">
      <c r="A167" s="279" t="s">
        <v>49</v>
      </c>
      <c r="B167" s="250" t="s">
        <v>50</v>
      </c>
      <c r="C167" s="55" t="s">
        <v>917</v>
      </c>
      <c r="D167" s="56"/>
      <c r="E167" s="60">
        <f>RESUMO!E167</f>
        <v>0</v>
      </c>
      <c r="F167" s="57">
        <f t="shared" si="10"/>
        <v>0</v>
      </c>
      <c r="G167" s="265"/>
      <c r="H167" s="36"/>
      <c r="I167" s="36"/>
      <c r="J167" s="58"/>
      <c r="K167" s="58" t="str">
        <f t="shared" ref="K167:K179" si="11">IF(G167&gt;0,"X",IF(F167&gt;0,"X",""))</f>
        <v/>
      </c>
    </row>
    <row r="168" spans="1:11" s="20" customFormat="1" ht="16.5" hidden="1" customHeight="1" x14ac:dyDescent="0.2">
      <c r="A168" s="279" t="s">
        <v>52</v>
      </c>
      <c r="B168" s="250" t="s">
        <v>53</v>
      </c>
      <c r="C168" s="55" t="s">
        <v>917</v>
      </c>
      <c r="D168" s="56"/>
      <c r="E168" s="60">
        <f>RESUMO!E168</f>
        <v>0</v>
      </c>
      <c r="F168" s="57">
        <f t="shared" si="10"/>
        <v>0</v>
      </c>
      <c r="G168" s="265"/>
      <c r="H168" s="36"/>
      <c r="I168" s="36"/>
      <c r="J168" s="58"/>
      <c r="K168" s="58" t="str">
        <f t="shared" si="11"/>
        <v/>
      </c>
    </row>
    <row r="169" spans="1:11" s="20" customFormat="1" ht="16.5" hidden="1" customHeight="1" x14ac:dyDescent="0.2">
      <c r="A169" s="279" t="s">
        <v>54</v>
      </c>
      <c r="B169" s="250" t="s">
        <v>55</v>
      </c>
      <c r="C169" s="55" t="s">
        <v>917</v>
      </c>
      <c r="D169" s="56"/>
      <c r="E169" s="60">
        <f>RESUMO!E169</f>
        <v>0</v>
      </c>
      <c r="F169" s="57">
        <f t="shared" si="10"/>
        <v>0</v>
      </c>
      <c r="G169" s="265"/>
      <c r="H169" s="36"/>
      <c r="I169" s="36"/>
      <c r="J169" s="58"/>
      <c r="K169" s="58" t="str">
        <f t="shared" si="11"/>
        <v/>
      </c>
    </row>
    <row r="170" spans="1:11" s="20" customFormat="1" ht="16.5" hidden="1" customHeight="1" x14ac:dyDescent="0.2">
      <c r="A170" s="279" t="s">
        <v>56</v>
      </c>
      <c r="B170" s="250" t="s">
        <v>57</v>
      </c>
      <c r="C170" s="55" t="s">
        <v>917</v>
      </c>
      <c r="D170" s="56"/>
      <c r="E170" s="60">
        <f>RESUMO!E170</f>
        <v>0</v>
      </c>
      <c r="F170" s="57">
        <f t="shared" si="10"/>
        <v>0</v>
      </c>
      <c r="G170" s="265"/>
      <c r="H170" s="36"/>
      <c r="I170" s="36"/>
      <c r="J170" s="58"/>
      <c r="K170" s="58" t="str">
        <f t="shared" si="11"/>
        <v/>
      </c>
    </row>
    <row r="171" spans="1:11" s="20" customFormat="1" ht="16.5" hidden="1" customHeight="1" x14ac:dyDescent="0.2">
      <c r="A171" s="279" t="s">
        <v>58</v>
      </c>
      <c r="B171" s="250" t="s">
        <v>59</v>
      </c>
      <c r="C171" s="55" t="s">
        <v>917</v>
      </c>
      <c r="D171" s="56"/>
      <c r="E171" s="60">
        <f>RESUMO!E171</f>
        <v>0</v>
      </c>
      <c r="F171" s="57">
        <f t="shared" si="10"/>
        <v>0</v>
      </c>
      <c r="G171" s="265"/>
      <c r="H171" s="36"/>
      <c r="I171" s="36"/>
      <c r="J171" s="58"/>
      <c r="K171" s="58" t="str">
        <f t="shared" si="11"/>
        <v/>
      </c>
    </row>
    <row r="172" spans="1:11" s="20" customFormat="1" ht="16.5" hidden="1" customHeight="1" x14ac:dyDescent="0.2">
      <c r="A172" s="279" t="s">
        <v>60</v>
      </c>
      <c r="B172" s="250" t="s">
        <v>61</v>
      </c>
      <c r="C172" s="55" t="s">
        <v>917</v>
      </c>
      <c r="D172" s="56"/>
      <c r="E172" s="60">
        <f>RESUMO!E172</f>
        <v>0</v>
      </c>
      <c r="F172" s="57">
        <f t="shared" si="10"/>
        <v>0</v>
      </c>
      <c r="G172" s="265"/>
      <c r="H172" s="36"/>
      <c r="I172" s="36"/>
      <c r="J172" s="58"/>
      <c r="K172" s="58" t="str">
        <f t="shared" si="11"/>
        <v/>
      </c>
    </row>
    <row r="173" spans="1:11" s="20" customFormat="1" ht="16.5" hidden="1" customHeight="1" x14ac:dyDescent="0.2">
      <c r="A173" s="279" t="s">
        <v>62</v>
      </c>
      <c r="B173" s="250" t="s">
        <v>63</v>
      </c>
      <c r="C173" s="55" t="s">
        <v>917</v>
      </c>
      <c r="D173" s="56"/>
      <c r="E173" s="60">
        <f>RESUMO!E173</f>
        <v>0</v>
      </c>
      <c r="F173" s="57">
        <f t="shared" si="10"/>
        <v>0</v>
      </c>
      <c r="G173" s="265"/>
      <c r="H173" s="36"/>
      <c r="I173" s="36"/>
      <c r="J173" s="58"/>
      <c r="K173" s="58" t="str">
        <f t="shared" si="11"/>
        <v/>
      </c>
    </row>
    <row r="174" spans="1:11" s="20" customFormat="1" ht="16.5" hidden="1" customHeight="1" x14ac:dyDescent="0.2">
      <c r="A174" s="279" t="s">
        <v>64</v>
      </c>
      <c r="B174" s="250" t="s">
        <v>65</v>
      </c>
      <c r="C174" s="55" t="s">
        <v>917</v>
      </c>
      <c r="D174" s="56"/>
      <c r="E174" s="60">
        <f>RESUMO!E174</f>
        <v>0</v>
      </c>
      <c r="F174" s="57">
        <f t="shared" si="10"/>
        <v>0</v>
      </c>
      <c r="G174" s="265"/>
      <c r="H174" s="36"/>
      <c r="I174" s="36"/>
      <c r="J174" s="58"/>
      <c r="K174" s="58" t="str">
        <f t="shared" si="11"/>
        <v/>
      </c>
    </row>
    <row r="175" spans="1:11" s="20" customFormat="1" ht="16.5" hidden="1" customHeight="1" x14ac:dyDescent="0.2">
      <c r="A175" s="279" t="s">
        <v>66</v>
      </c>
      <c r="B175" s="250" t="s">
        <v>67</v>
      </c>
      <c r="C175" s="55" t="s">
        <v>917</v>
      </c>
      <c r="D175" s="56"/>
      <c r="E175" s="60">
        <f>RESUMO!E175</f>
        <v>0</v>
      </c>
      <c r="F175" s="57">
        <f t="shared" si="10"/>
        <v>0</v>
      </c>
      <c r="G175" s="265"/>
      <c r="H175" s="36"/>
      <c r="I175" s="36"/>
      <c r="J175" s="58"/>
      <c r="K175" s="58" t="str">
        <f t="shared" si="11"/>
        <v/>
      </c>
    </row>
    <row r="176" spans="1:11" s="20" customFormat="1" ht="16.5" hidden="1" customHeight="1" x14ac:dyDescent="0.2">
      <c r="A176" s="279" t="s">
        <v>68</v>
      </c>
      <c r="B176" s="250" t="s">
        <v>69</v>
      </c>
      <c r="C176" s="55" t="s">
        <v>917</v>
      </c>
      <c r="D176" s="56"/>
      <c r="E176" s="60">
        <f>RESUMO!E176</f>
        <v>0</v>
      </c>
      <c r="F176" s="57">
        <f t="shared" si="10"/>
        <v>0</v>
      </c>
      <c r="G176" s="265"/>
      <c r="H176" s="36"/>
      <c r="I176" s="36"/>
      <c r="J176" s="58"/>
      <c r="K176" s="58" t="str">
        <f t="shared" si="11"/>
        <v/>
      </c>
    </row>
    <row r="177" spans="1:13" s="20" customFormat="1" ht="16.5" hidden="1" customHeight="1" x14ac:dyDescent="0.2">
      <c r="A177" s="279" t="s">
        <v>70</v>
      </c>
      <c r="B177" s="250" t="s">
        <v>71</v>
      </c>
      <c r="C177" s="55" t="s">
        <v>917</v>
      </c>
      <c r="D177" s="56"/>
      <c r="E177" s="60">
        <f>RESUMO!E177</f>
        <v>0</v>
      </c>
      <c r="F177" s="57">
        <f t="shared" si="10"/>
        <v>0</v>
      </c>
      <c r="G177" s="265"/>
      <c r="H177" s="36"/>
      <c r="I177" s="36"/>
      <c r="J177" s="58"/>
      <c r="K177" s="58" t="str">
        <f t="shared" si="11"/>
        <v/>
      </c>
    </row>
    <row r="178" spans="1:13" s="20" customFormat="1" ht="16.5" hidden="1" customHeight="1" x14ac:dyDescent="0.2">
      <c r="A178" s="279" t="s">
        <v>72</v>
      </c>
      <c r="B178" s="250" t="s">
        <v>73</v>
      </c>
      <c r="C178" s="55" t="s">
        <v>917</v>
      </c>
      <c r="D178" s="56"/>
      <c r="E178" s="60">
        <f>RESUMO!E178</f>
        <v>0</v>
      </c>
      <c r="F178" s="57">
        <f t="shared" si="10"/>
        <v>0</v>
      </c>
      <c r="G178" s="265"/>
      <c r="H178" s="36"/>
      <c r="I178" s="36"/>
      <c r="J178" s="58"/>
      <c r="K178" s="58" t="str">
        <f t="shared" si="11"/>
        <v/>
      </c>
    </row>
    <row r="179" spans="1:13" s="20" customFormat="1" ht="16.5" hidden="1" customHeight="1" x14ac:dyDescent="0.2">
      <c r="A179" s="279" t="s">
        <v>74</v>
      </c>
      <c r="B179" s="250" t="s">
        <v>75</v>
      </c>
      <c r="C179" s="55" t="s">
        <v>917</v>
      </c>
      <c r="D179" s="56"/>
      <c r="E179" s="60">
        <f>RESUMO!E179</f>
        <v>0</v>
      </c>
      <c r="F179" s="57">
        <f t="shared" si="10"/>
        <v>0</v>
      </c>
      <c r="G179" s="265"/>
      <c r="H179" s="36"/>
      <c r="I179" s="36"/>
      <c r="J179" s="58"/>
      <c r="K179" s="58" t="str">
        <f t="shared" si="11"/>
        <v/>
      </c>
    </row>
    <row r="180" spans="1:13" s="20" customFormat="1" ht="16.5" hidden="1" customHeight="1" x14ac:dyDescent="0.2">
      <c r="A180" s="279" t="s">
        <v>76</v>
      </c>
      <c r="B180" s="250" t="s">
        <v>77</v>
      </c>
      <c r="C180" s="55" t="s">
        <v>917</v>
      </c>
      <c r="D180" s="65"/>
      <c r="E180" s="60">
        <f>RESUMO!E180</f>
        <v>0</v>
      </c>
      <c r="F180" s="66">
        <f t="shared" si="10"/>
        <v>0</v>
      </c>
      <c r="G180" s="265"/>
      <c r="H180" s="36"/>
      <c r="I180" s="36"/>
      <c r="J180" s="58"/>
      <c r="K180" s="58"/>
    </row>
    <row r="181" spans="1:13" s="20" customFormat="1" ht="16.5" hidden="1" customHeight="1" x14ac:dyDescent="0.2">
      <c r="A181" s="279" t="s">
        <v>78</v>
      </c>
      <c r="B181" s="250" t="s">
        <v>79</v>
      </c>
      <c r="C181" s="55" t="s">
        <v>917</v>
      </c>
      <c r="D181" s="65"/>
      <c r="E181" s="60">
        <f>RESUMO!E181</f>
        <v>0</v>
      </c>
      <c r="F181" s="66">
        <f t="shared" si="10"/>
        <v>0</v>
      </c>
      <c r="G181" s="265"/>
      <c r="H181" s="36"/>
      <c r="I181" s="36"/>
      <c r="J181" s="58"/>
      <c r="K181" s="58"/>
    </row>
    <row r="182" spans="1:13" s="20" customFormat="1" ht="16.5" hidden="1" customHeight="1" x14ac:dyDescent="0.2">
      <c r="A182" s="279" t="s">
        <v>80</v>
      </c>
      <c r="B182" s="250" t="s">
        <v>81</v>
      </c>
      <c r="C182" s="55" t="s">
        <v>917</v>
      </c>
      <c r="D182" s="56"/>
      <c r="E182" s="60">
        <f>RESUMO!E182</f>
        <v>0</v>
      </c>
      <c r="F182" s="57">
        <f t="shared" si="10"/>
        <v>0</v>
      </c>
      <c r="G182" s="265"/>
      <c r="H182" s="36"/>
      <c r="I182" s="36"/>
      <c r="J182" s="58"/>
      <c r="K182" s="58"/>
    </row>
    <row r="183" spans="1:13" s="20" customFormat="1" ht="16.5" hidden="1" customHeight="1" x14ac:dyDescent="0.2">
      <c r="A183" s="279" t="s">
        <v>82</v>
      </c>
      <c r="B183" s="250" t="s">
        <v>83</v>
      </c>
      <c r="C183" s="55" t="s">
        <v>889</v>
      </c>
      <c r="D183" s="56"/>
      <c r="E183" s="60">
        <f>RESUMO!E183</f>
        <v>0</v>
      </c>
      <c r="F183" s="57">
        <f t="shared" si="10"/>
        <v>0</v>
      </c>
      <c r="G183" s="265"/>
      <c r="H183" s="36"/>
      <c r="I183" s="36"/>
      <c r="J183" s="58"/>
      <c r="K183" s="58"/>
    </row>
    <row r="184" spans="1:13" s="20" customFormat="1" ht="16.5" hidden="1" customHeight="1" x14ac:dyDescent="0.2">
      <c r="A184" s="279" t="s">
        <v>84</v>
      </c>
      <c r="B184" s="250" t="s">
        <v>85</v>
      </c>
      <c r="C184" s="55" t="s">
        <v>889</v>
      </c>
      <c r="D184" s="56"/>
      <c r="E184" s="60">
        <f>RESUMO!E184</f>
        <v>0</v>
      </c>
      <c r="F184" s="57">
        <f t="shared" si="10"/>
        <v>0</v>
      </c>
      <c r="G184" s="265"/>
      <c r="H184" s="36"/>
      <c r="I184" s="36"/>
      <c r="J184" s="58"/>
      <c r="K184" s="58"/>
    </row>
    <row r="185" spans="1:13" s="20" customFormat="1" ht="16.5" hidden="1" customHeight="1" thickBot="1" x14ac:dyDescent="0.25">
      <c r="A185" s="305" t="s">
        <v>86</v>
      </c>
      <c r="B185" s="295" t="s">
        <v>87</v>
      </c>
      <c r="C185" s="64" t="s">
        <v>890</v>
      </c>
      <c r="D185" s="67"/>
      <c r="E185" s="313">
        <f>RESUMO!E185</f>
        <v>0</v>
      </c>
      <c r="F185" s="309">
        <f t="shared" si="10"/>
        <v>0</v>
      </c>
      <c r="G185" s="302"/>
      <c r="H185" s="36"/>
      <c r="I185" s="36"/>
      <c r="J185" s="58"/>
      <c r="K185" s="58"/>
    </row>
    <row r="186" spans="1:13" ht="16.5" hidden="1" customHeight="1" x14ac:dyDescent="0.2">
      <c r="A186" s="278" t="s">
        <v>88</v>
      </c>
      <c r="B186" s="249" t="s">
        <v>89</v>
      </c>
      <c r="C186" s="209"/>
      <c r="D186" s="210"/>
      <c r="E186" s="210"/>
      <c r="F186" s="216"/>
      <c r="G186" s="267">
        <f>SUM(F187:F228)</f>
        <v>0</v>
      </c>
      <c r="H186" s="35"/>
      <c r="I186" s="36"/>
      <c r="J186" s="50" t="s">
        <v>914</v>
      </c>
      <c r="K186" s="50" t="str">
        <f t="shared" ref="K186:K251" si="12">IF(G186&gt;0,"X",IF(F186&gt;0,"X",""))</f>
        <v/>
      </c>
      <c r="M186" s="338"/>
    </row>
    <row r="187" spans="1:13" s="20" customFormat="1" ht="16.5" hidden="1" customHeight="1" x14ac:dyDescent="0.2">
      <c r="A187" s="290" t="s">
        <v>90</v>
      </c>
      <c r="B187" s="251" t="s">
        <v>91</v>
      </c>
      <c r="C187" s="55" t="s">
        <v>917</v>
      </c>
      <c r="D187" s="60"/>
      <c r="E187" s="60">
        <f>RESUMO!E187</f>
        <v>0</v>
      </c>
      <c r="F187" s="208">
        <f t="shared" ref="F187:F228" si="13">IF($D187=0,0,ROUND($D187*$E187,2))</f>
        <v>0</v>
      </c>
      <c r="G187" s="266"/>
      <c r="H187" s="36"/>
      <c r="I187" s="36"/>
      <c r="J187" s="58"/>
      <c r="K187" s="58" t="str">
        <f t="shared" si="12"/>
        <v/>
      </c>
      <c r="M187" s="345"/>
    </row>
    <row r="188" spans="1:13" s="20" customFormat="1" ht="16.5" hidden="1" customHeight="1" x14ac:dyDescent="0.2">
      <c r="A188" s="279" t="s">
        <v>92</v>
      </c>
      <c r="B188" s="250" t="s">
        <v>93</v>
      </c>
      <c r="C188" s="55" t="s">
        <v>917</v>
      </c>
      <c r="D188" s="60"/>
      <c r="E188" s="60">
        <f>RESUMO!E188</f>
        <v>0</v>
      </c>
      <c r="F188" s="57">
        <f t="shared" si="13"/>
        <v>0</v>
      </c>
      <c r="G188" s="265"/>
      <c r="H188" s="36"/>
      <c r="I188" s="36"/>
      <c r="J188" s="58"/>
      <c r="K188" s="58" t="str">
        <f t="shared" si="12"/>
        <v/>
      </c>
    </row>
    <row r="189" spans="1:13" s="20" customFormat="1" ht="16.5" hidden="1" customHeight="1" x14ac:dyDescent="0.2">
      <c r="A189" s="279" t="s">
        <v>94</v>
      </c>
      <c r="B189" s="250" t="s">
        <v>95</v>
      </c>
      <c r="C189" s="55" t="s">
        <v>917</v>
      </c>
      <c r="D189" s="60"/>
      <c r="E189" s="60">
        <f>RESUMO!E189</f>
        <v>0</v>
      </c>
      <c r="F189" s="57">
        <f t="shared" si="13"/>
        <v>0</v>
      </c>
      <c r="G189" s="265"/>
      <c r="H189" s="36"/>
      <c r="I189" s="36"/>
      <c r="J189" s="58"/>
      <c r="K189" s="58" t="str">
        <f t="shared" si="12"/>
        <v/>
      </c>
    </row>
    <row r="190" spans="1:13" s="20" customFormat="1" ht="16.5" hidden="1" customHeight="1" x14ac:dyDescent="0.2">
      <c r="A190" s="279" t="s">
        <v>96</v>
      </c>
      <c r="B190" s="250" t="s">
        <v>97</v>
      </c>
      <c r="C190" s="55" t="s">
        <v>917</v>
      </c>
      <c r="D190" s="60"/>
      <c r="E190" s="60">
        <f>RESUMO!E190</f>
        <v>0</v>
      </c>
      <c r="F190" s="57">
        <f t="shared" si="13"/>
        <v>0</v>
      </c>
      <c r="G190" s="265"/>
      <c r="H190" s="36"/>
      <c r="I190" s="36"/>
      <c r="J190" s="58"/>
      <c r="K190" s="58" t="str">
        <f t="shared" si="12"/>
        <v/>
      </c>
    </row>
    <row r="191" spans="1:13" s="20" customFormat="1" ht="16.5" hidden="1" customHeight="1" x14ac:dyDescent="0.2">
      <c r="A191" s="279" t="s">
        <v>98</v>
      </c>
      <c r="B191" s="250" t="s">
        <v>99</v>
      </c>
      <c r="C191" s="55" t="s">
        <v>917</v>
      </c>
      <c r="D191" s="56"/>
      <c r="E191" s="60">
        <f>RESUMO!E191</f>
        <v>0</v>
      </c>
      <c r="F191" s="57">
        <f t="shared" si="13"/>
        <v>0</v>
      </c>
      <c r="G191" s="265"/>
      <c r="H191" s="36"/>
      <c r="I191" s="36"/>
      <c r="J191" s="58"/>
      <c r="K191" s="58" t="str">
        <f t="shared" si="12"/>
        <v/>
      </c>
    </row>
    <row r="192" spans="1:13" s="20" customFormat="1" ht="16.5" hidden="1" customHeight="1" x14ac:dyDescent="0.2">
      <c r="A192" s="279" t="s">
        <v>100</v>
      </c>
      <c r="B192" s="250" t="s">
        <v>101</v>
      </c>
      <c r="C192" s="55" t="s">
        <v>917</v>
      </c>
      <c r="D192" s="56"/>
      <c r="E192" s="60">
        <f>RESUMO!E192</f>
        <v>0</v>
      </c>
      <c r="F192" s="57">
        <f t="shared" si="13"/>
        <v>0</v>
      </c>
      <c r="G192" s="265"/>
      <c r="H192" s="36"/>
      <c r="I192" s="36"/>
      <c r="J192" s="58"/>
      <c r="K192" s="58" t="str">
        <f t="shared" si="12"/>
        <v/>
      </c>
    </row>
    <row r="193" spans="1:13" s="20" customFormat="1" ht="16.5" hidden="1" customHeight="1" x14ac:dyDescent="0.2">
      <c r="A193" s="279" t="s">
        <v>102</v>
      </c>
      <c r="B193" s="250" t="s">
        <v>103</v>
      </c>
      <c r="C193" s="55" t="s">
        <v>917</v>
      </c>
      <c r="D193" s="56"/>
      <c r="E193" s="60">
        <f>RESUMO!E193</f>
        <v>0</v>
      </c>
      <c r="F193" s="57">
        <f t="shared" si="13"/>
        <v>0</v>
      </c>
      <c r="G193" s="265"/>
      <c r="H193" s="36"/>
      <c r="I193" s="36"/>
      <c r="J193" s="58"/>
      <c r="K193" s="58" t="str">
        <f t="shared" si="12"/>
        <v/>
      </c>
    </row>
    <row r="194" spans="1:13" s="20" customFormat="1" ht="16.5" hidden="1" customHeight="1" x14ac:dyDescent="0.2">
      <c r="A194" s="279" t="s">
        <v>104</v>
      </c>
      <c r="B194" s="250" t="s">
        <v>105</v>
      </c>
      <c r="C194" s="55" t="s">
        <v>917</v>
      </c>
      <c r="D194" s="56"/>
      <c r="E194" s="60">
        <f>RESUMO!E194</f>
        <v>0</v>
      </c>
      <c r="F194" s="57">
        <f t="shared" si="13"/>
        <v>0</v>
      </c>
      <c r="G194" s="265"/>
      <c r="H194" s="36"/>
      <c r="I194" s="36"/>
      <c r="J194" s="58"/>
      <c r="K194" s="58" t="str">
        <f t="shared" si="12"/>
        <v/>
      </c>
    </row>
    <row r="195" spans="1:13" s="20" customFormat="1" ht="16.5" hidden="1" customHeight="1" x14ac:dyDescent="0.2">
      <c r="A195" s="279" t="s">
        <v>106</v>
      </c>
      <c r="B195" s="250" t="s">
        <v>107</v>
      </c>
      <c r="C195" s="55" t="s">
        <v>917</v>
      </c>
      <c r="D195" s="56"/>
      <c r="E195" s="60">
        <f>RESUMO!E195</f>
        <v>0</v>
      </c>
      <c r="F195" s="57">
        <f t="shared" si="13"/>
        <v>0</v>
      </c>
      <c r="G195" s="265"/>
      <c r="H195" s="36"/>
      <c r="I195" s="36"/>
      <c r="J195" s="58"/>
      <c r="K195" s="58" t="str">
        <f t="shared" si="12"/>
        <v/>
      </c>
    </row>
    <row r="196" spans="1:13" s="20" customFormat="1" ht="16.5" hidden="1" customHeight="1" x14ac:dyDescent="0.2">
      <c r="A196" s="279" t="s">
        <v>108</v>
      </c>
      <c r="B196" s="250" t="s">
        <v>109</v>
      </c>
      <c r="C196" s="55" t="s">
        <v>917</v>
      </c>
      <c r="D196" s="56"/>
      <c r="E196" s="60">
        <f>RESUMO!E196</f>
        <v>0</v>
      </c>
      <c r="F196" s="57">
        <f t="shared" si="13"/>
        <v>0</v>
      </c>
      <c r="G196" s="265"/>
      <c r="H196" s="36"/>
      <c r="I196" s="36"/>
      <c r="J196" s="58"/>
      <c r="K196" s="58" t="str">
        <f t="shared" si="12"/>
        <v/>
      </c>
    </row>
    <row r="197" spans="1:13" s="20" customFormat="1" ht="16.5" hidden="1" customHeight="1" x14ac:dyDescent="0.2">
      <c r="A197" s="279" t="s">
        <v>110</v>
      </c>
      <c r="B197" s="250" t="s">
        <v>111</v>
      </c>
      <c r="C197" s="55" t="s">
        <v>917</v>
      </c>
      <c r="D197" s="56"/>
      <c r="E197" s="60">
        <f>RESUMO!E197</f>
        <v>0</v>
      </c>
      <c r="F197" s="57">
        <f t="shared" si="13"/>
        <v>0</v>
      </c>
      <c r="G197" s="265"/>
      <c r="H197" s="36"/>
      <c r="I197" s="36"/>
      <c r="J197" s="58"/>
      <c r="K197" s="58" t="str">
        <f t="shared" si="12"/>
        <v/>
      </c>
    </row>
    <row r="198" spans="1:13" s="20" customFormat="1" ht="16.5" hidden="1" customHeight="1" x14ac:dyDescent="0.2">
      <c r="A198" s="288" t="s">
        <v>112</v>
      </c>
      <c r="B198" s="250" t="s">
        <v>113</v>
      </c>
      <c r="C198" s="55" t="s">
        <v>917</v>
      </c>
      <c r="D198" s="56"/>
      <c r="E198" s="60">
        <f>RESUMO!E198</f>
        <v>0</v>
      </c>
      <c r="F198" s="57">
        <f t="shared" si="13"/>
        <v>0</v>
      </c>
      <c r="G198" s="265"/>
      <c r="H198" s="36"/>
      <c r="I198" s="36"/>
      <c r="J198" s="58"/>
      <c r="K198" s="58" t="str">
        <f t="shared" si="12"/>
        <v/>
      </c>
    </row>
    <row r="199" spans="1:13" ht="16.5" hidden="1" customHeight="1" x14ac:dyDescent="0.2">
      <c r="A199" s="277" t="s">
        <v>114</v>
      </c>
      <c r="B199" s="246" t="s">
        <v>1192</v>
      </c>
      <c r="C199" s="59" t="s">
        <v>917</v>
      </c>
      <c r="D199" s="60"/>
      <c r="E199" s="60">
        <f>RESUMO!E199</f>
        <v>914</v>
      </c>
      <c r="F199" s="61">
        <f t="shared" si="13"/>
        <v>0</v>
      </c>
      <c r="G199" s="263"/>
      <c r="H199" s="35"/>
      <c r="I199" s="36"/>
      <c r="J199" s="50"/>
      <c r="K199" s="50" t="str">
        <f t="shared" si="12"/>
        <v/>
      </c>
      <c r="M199" s="338"/>
    </row>
    <row r="200" spans="1:13" ht="16.5" hidden="1" customHeight="1" x14ac:dyDescent="0.2">
      <c r="A200" s="289"/>
      <c r="B200" s="246" t="s">
        <v>1193</v>
      </c>
      <c r="C200" s="59" t="s">
        <v>917</v>
      </c>
      <c r="D200" s="60"/>
      <c r="E200" s="60">
        <f>RESUMO!E200</f>
        <v>0</v>
      </c>
      <c r="F200" s="61">
        <f t="shared" si="13"/>
        <v>0</v>
      </c>
      <c r="G200" s="263"/>
      <c r="H200" s="35"/>
      <c r="I200" s="36"/>
      <c r="J200" s="50"/>
      <c r="K200" s="50" t="str">
        <f t="shared" si="12"/>
        <v/>
      </c>
      <c r="M200" s="338"/>
    </row>
    <row r="201" spans="1:13" ht="16.5" hidden="1" customHeight="1" thickBot="1" x14ac:dyDescent="0.25">
      <c r="A201" s="289"/>
      <c r="B201" s="246" t="s">
        <v>1194</v>
      </c>
      <c r="C201" s="59" t="s">
        <v>917</v>
      </c>
      <c r="D201" s="60"/>
      <c r="E201" s="60">
        <f>RESUMO!E201</f>
        <v>0</v>
      </c>
      <c r="F201" s="61">
        <f t="shared" si="13"/>
        <v>0</v>
      </c>
      <c r="G201" s="263"/>
      <c r="H201" s="35"/>
      <c r="I201" s="36"/>
      <c r="J201" s="50"/>
      <c r="K201" s="50" t="str">
        <f t="shared" si="12"/>
        <v/>
      </c>
      <c r="M201" s="338"/>
    </row>
    <row r="202" spans="1:13" s="20" customFormat="1" ht="16.5" hidden="1" customHeight="1" x14ac:dyDescent="0.2">
      <c r="A202" s="290" t="s">
        <v>115</v>
      </c>
      <c r="B202" s="250" t="s">
        <v>116</v>
      </c>
      <c r="C202" s="55" t="s">
        <v>917</v>
      </c>
      <c r="D202" s="56"/>
      <c r="E202" s="60">
        <f>RESUMO!E202</f>
        <v>0</v>
      </c>
      <c r="F202" s="57">
        <f t="shared" si="13"/>
        <v>0</v>
      </c>
      <c r="G202" s="265"/>
      <c r="H202" s="36"/>
      <c r="I202" s="36"/>
      <c r="J202" s="58"/>
      <c r="K202" s="58" t="str">
        <f t="shared" si="12"/>
        <v/>
      </c>
    </row>
    <row r="203" spans="1:13" s="20" customFormat="1" ht="16.5" hidden="1" customHeight="1" x14ac:dyDescent="0.2">
      <c r="A203" s="288" t="s">
        <v>117</v>
      </c>
      <c r="B203" s="250" t="s">
        <v>118</v>
      </c>
      <c r="C203" s="55" t="s">
        <v>917</v>
      </c>
      <c r="D203" s="56"/>
      <c r="E203" s="60">
        <f>RESUMO!E203</f>
        <v>0</v>
      </c>
      <c r="F203" s="57">
        <f t="shared" si="13"/>
        <v>0</v>
      </c>
      <c r="G203" s="265"/>
      <c r="H203" s="36"/>
      <c r="I203" s="36"/>
      <c r="J203" s="58"/>
      <c r="K203" s="58" t="str">
        <f t="shared" si="12"/>
        <v/>
      </c>
    </row>
    <row r="204" spans="1:13" s="20" customFormat="1" ht="16.5" hidden="1" customHeight="1" x14ac:dyDescent="0.2">
      <c r="A204" s="279" t="s">
        <v>119</v>
      </c>
      <c r="B204" s="250" t="s">
        <v>120</v>
      </c>
      <c r="C204" s="55" t="s">
        <v>917</v>
      </c>
      <c r="D204" s="60"/>
      <c r="E204" s="60">
        <f>RESUMO!E204</f>
        <v>1570</v>
      </c>
      <c r="F204" s="57">
        <f t="shared" si="13"/>
        <v>0</v>
      </c>
      <c r="G204" s="265"/>
      <c r="H204" s="36"/>
      <c r="I204" s="36"/>
      <c r="J204" s="58"/>
      <c r="K204" s="58" t="str">
        <f t="shared" si="12"/>
        <v/>
      </c>
    </row>
    <row r="205" spans="1:13" s="20" customFormat="1" ht="16.5" hidden="1" customHeight="1" thickBot="1" x14ac:dyDescent="0.25">
      <c r="A205" s="290" t="s">
        <v>121</v>
      </c>
      <c r="B205" s="250" t="s">
        <v>122</v>
      </c>
      <c r="C205" s="55" t="s">
        <v>917</v>
      </c>
      <c r="D205" s="60"/>
      <c r="E205" s="60">
        <f>RESUMO!E205</f>
        <v>1720</v>
      </c>
      <c r="F205" s="57">
        <f t="shared" si="13"/>
        <v>0</v>
      </c>
      <c r="G205" s="265"/>
      <c r="H205" s="36"/>
      <c r="I205" s="36"/>
      <c r="J205" s="58"/>
      <c r="K205" s="58" t="str">
        <f t="shared" si="12"/>
        <v/>
      </c>
    </row>
    <row r="206" spans="1:13" s="20" customFormat="1" ht="16.5" hidden="1" customHeight="1" x14ac:dyDescent="0.2">
      <c r="A206" s="279" t="s">
        <v>123</v>
      </c>
      <c r="B206" s="250" t="s">
        <v>124</v>
      </c>
      <c r="C206" s="55" t="s">
        <v>917</v>
      </c>
      <c r="D206" s="60"/>
      <c r="E206" s="60">
        <f>RESUMO!E206</f>
        <v>0</v>
      </c>
      <c r="F206" s="57">
        <f t="shared" si="13"/>
        <v>0</v>
      </c>
      <c r="G206" s="265"/>
      <c r="H206" s="36"/>
      <c r="I206" s="36"/>
      <c r="J206" s="58"/>
      <c r="K206" s="58" t="str">
        <f t="shared" si="12"/>
        <v/>
      </c>
    </row>
    <row r="207" spans="1:13" s="20" customFormat="1" ht="16.5" hidden="1" customHeight="1" x14ac:dyDescent="0.2">
      <c r="A207" s="279" t="s">
        <v>125</v>
      </c>
      <c r="B207" s="250" t="s">
        <v>126</v>
      </c>
      <c r="C207" s="55" t="s">
        <v>917</v>
      </c>
      <c r="D207" s="60"/>
      <c r="E207" s="60">
        <f>RESUMO!E207</f>
        <v>0</v>
      </c>
      <c r="F207" s="57">
        <f t="shared" si="13"/>
        <v>0</v>
      </c>
      <c r="G207" s="265"/>
      <c r="H207" s="36"/>
      <c r="I207" s="36"/>
      <c r="J207" s="58"/>
      <c r="K207" s="58" t="str">
        <f t="shared" si="12"/>
        <v/>
      </c>
    </row>
    <row r="208" spans="1:13" s="20" customFormat="1" ht="16.5" hidden="1" customHeight="1" x14ac:dyDescent="0.2">
      <c r="A208" s="279" t="s">
        <v>127</v>
      </c>
      <c r="B208" s="250" t="s">
        <v>128</v>
      </c>
      <c r="C208" s="55" t="s">
        <v>917</v>
      </c>
      <c r="D208" s="56"/>
      <c r="E208" s="60">
        <f>RESUMO!E208</f>
        <v>0</v>
      </c>
      <c r="F208" s="57">
        <f t="shared" si="13"/>
        <v>0</v>
      </c>
      <c r="G208" s="265"/>
      <c r="H208" s="36"/>
      <c r="I208" s="36"/>
      <c r="J208" s="58"/>
      <c r="K208" s="58" t="str">
        <f t="shared" si="12"/>
        <v/>
      </c>
    </row>
    <row r="209" spans="1:11" s="20" customFormat="1" ht="16.5" hidden="1" customHeight="1" x14ac:dyDescent="0.2">
      <c r="A209" s="279" t="s">
        <v>129</v>
      </c>
      <c r="B209" s="250" t="s">
        <v>130</v>
      </c>
      <c r="C209" s="55" t="s">
        <v>917</v>
      </c>
      <c r="D209" s="56"/>
      <c r="E209" s="60">
        <f>RESUMO!E209</f>
        <v>0</v>
      </c>
      <c r="F209" s="57">
        <f t="shared" si="13"/>
        <v>0</v>
      </c>
      <c r="G209" s="265"/>
      <c r="H209" s="36"/>
      <c r="I209" s="36"/>
      <c r="J209" s="58"/>
      <c r="K209" s="58" t="str">
        <f t="shared" si="12"/>
        <v/>
      </c>
    </row>
    <row r="210" spans="1:11" s="20" customFormat="1" ht="16.5" hidden="1" customHeight="1" x14ac:dyDescent="0.2">
      <c r="A210" s="279" t="s">
        <v>131</v>
      </c>
      <c r="B210" s="250" t="s">
        <v>132</v>
      </c>
      <c r="C210" s="55" t="s">
        <v>917</v>
      </c>
      <c r="D210" s="56"/>
      <c r="E210" s="60">
        <f>RESUMO!E210</f>
        <v>0</v>
      </c>
      <c r="F210" s="57">
        <f t="shared" si="13"/>
        <v>0</v>
      </c>
      <c r="G210" s="265"/>
      <c r="H210" s="36"/>
      <c r="I210" s="36"/>
      <c r="J210" s="58"/>
      <c r="K210" s="58" t="str">
        <f t="shared" si="12"/>
        <v/>
      </c>
    </row>
    <row r="211" spans="1:11" s="20" customFormat="1" ht="16.5" hidden="1" customHeight="1" x14ac:dyDescent="0.2">
      <c r="A211" s="279" t="s">
        <v>133</v>
      </c>
      <c r="B211" s="250" t="s">
        <v>134</v>
      </c>
      <c r="C211" s="55" t="s">
        <v>917</v>
      </c>
      <c r="D211" s="56"/>
      <c r="E211" s="60">
        <f>RESUMO!E211</f>
        <v>0</v>
      </c>
      <c r="F211" s="57">
        <f t="shared" si="13"/>
        <v>0</v>
      </c>
      <c r="G211" s="265"/>
      <c r="H211" s="36"/>
      <c r="I211" s="36"/>
      <c r="J211" s="58"/>
      <c r="K211" s="58" t="str">
        <f t="shared" si="12"/>
        <v/>
      </c>
    </row>
    <row r="212" spans="1:11" s="20" customFormat="1" ht="16.5" hidden="1" customHeight="1" x14ac:dyDescent="0.2">
      <c r="A212" s="279" t="s">
        <v>135</v>
      </c>
      <c r="B212" s="250" t="s">
        <v>136</v>
      </c>
      <c r="C212" s="55" t="s">
        <v>917</v>
      </c>
      <c r="D212" s="56"/>
      <c r="E212" s="60">
        <f>RESUMO!E212</f>
        <v>0</v>
      </c>
      <c r="F212" s="57">
        <f t="shared" si="13"/>
        <v>0</v>
      </c>
      <c r="G212" s="265"/>
      <c r="H212" s="36"/>
      <c r="I212" s="36"/>
      <c r="J212" s="58"/>
      <c r="K212" s="58" t="str">
        <f t="shared" si="12"/>
        <v/>
      </c>
    </row>
    <row r="213" spans="1:11" s="20" customFormat="1" ht="16.5" hidden="1" customHeight="1" x14ac:dyDescent="0.2">
      <c r="A213" s="279" t="s">
        <v>137</v>
      </c>
      <c r="B213" s="250" t="s">
        <v>138</v>
      </c>
      <c r="C213" s="55" t="s">
        <v>917</v>
      </c>
      <c r="D213" s="56"/>
      <c r="E213" s="60">
        <f>RESUMO!E213</f>
        <v>0</v>
      </c>
      <c r="F213" s="57">
        <f t="shared" si="13"/>
        <v>0</v>
      </c>
      <c r="G213" s="265"/>
      <c r="H213" s="36"/>
      <c r="I213" s="36"/>
      <c r="J213" s="58"/>
      <c r="K213" s="58" t="str">
        <f t="shared" si="12"/>
        <v/>
      </c>
    </row>
    <row r="214" spans="1:11" s="20" customFormat="1" ht="16.5" hidden="1" customHeight="1" x14ac:dyDescent="0.2">
      <c r="A214" s="279" t="s">
        <v>139</v>
      </c>
      <c r="B214" s="250" t="s">
        <v>140</v>
      </c>
      <c r="C214" s="55" t="s">
        <v>917</v>
      </c>
      <c r="D214" s="56"/>
      <c r="E214" s="60">
        <f>RESUMO!E214</f>
        <v>0</v>
      </c>
      <c r="F214" s="57">
        <f t="shared" si="13"/>
        <v>0</v>
      </c>
      <c r="G214" s="265"/>
      <c r="H214" s="36"/>
      <c r="I214" s="36"/>
      <c r="J214" s="58"/>
      <c r="K214" s="58" t="str">
        <f t="shared" si="12"/>
        <v/>
      </c>
    </row>
    <row r="215" spans="1:11" s="20" customFormat="1" ht="16.5" hidden="1" customHeight="1" x14ac:dyDescent="0.2">
      <c r="A215" s="279" t="s">
        <v>141</v>
      </c>
      <c r="B215" s="250" t="s">
        <v>142</v>
      </c>
      <c r="C215" s="55" t="s">
        <v>917</v>
      </c>
      <c r="D215" s="56"/>
      <c r="E215" s="60">
        <f>RESUMO!E215</f>
        <v>0</v>
      </c>
      <c r="F215" s="57">
        <f t="shared" si="13"/>
        <v>0</v>
      </c>
      <c r="G215" s="265"/>
      <c r="H215" s="36"/>
      <c r="I215" s="36"/>
      <c r="J215" s="58"/>
      <c r="K215" s="58" t="str">
        <f t="shared" si="12"/>
        <v/>
      </c>
    </row>
    <row r="216" spans="1:11" s="20" customFormat="1" ht="16.5" hidden="1" customHeight="1" x14ac:dyDescent="0.2">
      <c r="A216" s="279" t="s">
        <v>143</v>
      </c>
      <c r="B216" s="250" t="s">
        <v>144</v>
      </c>
      <c r="C216" s="55" t="s">
        <v>917</v>
      </c>
      <c r="D216" s="56"/>
      <c r="E216" s="60">
        <f>RESUMO!E216</f>
        <v>0</v>
      </c>
      <c r="F216" s="57">
        <f t="shared" si="13"/>
        <v>0</v>
      </c>
      <c r="G216" s="265"/>
      <c r="H216" s="36"/>
      <c r="I216" s="36"/>
      <c r="J216" s="58"/>
      <c r="K216" s="58" t="str">
        <f t="shared" si="12"/>
        <v/>
      </c>
    </row>
    <row r="217" spans="1:11" s="20" customFormat="1" ht="16.5" hidden="1" customHeight="1" x14ac:dyDescent="0.2">
      <c r="A217" s="279" t="s">
        <v>145</v>
      </c>
      <c r="B217" s="250" t="s">
        <v>146</v>
      </c>
      <c r="C217" s="55" t="s">
        <v>917</v>
      </c>
      <c r="D217" s="56"/>
      <c r="E217" s="60">
        <f>RESUMO!E217</f>
        <v>0</v>
      </c>
      <c r="F217" s="57">
        <f t="shared" si="13"/>
        <v>0</v>
      </c>
      <c r="G217" s="265"/>
      <c r="H217" s="36"/>
      <c r="I217" s="36"/>
      <c r="J217" s="58"/>
      <c r="K217" s="58" t="str">
        <f t="shared" si="12"/>
        <v/>
      </c>
    </row>
    <row r="218" spans="1:11" s="20" customFormat="1" ht="16.5" hidden="1" customHeight="1" x14ac:dyDescent="0.2">
      <c r="A218" s="279" t="s">
        <v>147</v>
      </c>
      <c r="B218" s="250" t="s">
        <v>148</v>
      </c>
      <c r="C218" s="55" t="s">
        <v>917</v>
      </c>
      <c r="D218" s="56"/>
      <c r="E218" s="60">
        <f>RESUMO!E218</f>
        <v>0</v>
      </c>
      <c r="F218" s="57">
        <f t="shared" si="13"/>
        <v>0</v>
      </c>
      <c r="G218" s="265"/>
      <c r="H218" s="36"/>
      <c r="I218" s="36"/>
      <c r="J218" s="58"/>
      <c r="K218" s="58" t="str">
        <f t="shared" si="12"/>
        <v/>
      </c>
    </row>
    <row r="219" spans="1:11" s="20" customFormat="1" ht="16.5" hidden="1" customHeight="1" x14ac:dyDescent="0.2">
      <c r="A219" s="279" t="s">
        <v>149</v>
      </c>
      <c r="B219" s="250" t="s">
        <v>150</v>
      </c>
      <c r="C219" s="55" t="s">
        <v>917</v>
      </c>
      <c r="D219" s="56"/>
      <c r="E219" s="60">
        <f>RESUMO!E219</f>
        <v>0</v>
      </c>
      <c r="F219" s="57">
        <f t="shared" si="13"/>
        <v>0</v>
      </c>
      <c r="G219" s="265"/>
      <c r="H219" s="36"/>
      <c r="I219" s="36"/>
      <c r="J219" s="58"/>
      <c r="K219" s="58" t="str">
        <f t="shared" si="12"/>
        <v/>
      </c>
    </row>
    <row r="220" spans="1:11" s="20" customFormat="1" ht="16.5" hidden="1" customHeight="1" x14ac:dyDescent="0.2">
      <c r="A220" s="279" t="s">
        <v>151</v>
      </c>
      <c r="B220" s="250" t="s">
        <v>152</v>
      </c>
      <c r="C220" s="55" t="s">
        <v>917</v>
      </c>
      <c r="D220" s="56"/>
      <c r="E220" s="60">
        <f>RESUMO!E220</f>
        <v>0</v>
      </c>
      <c r="F220" s="57">
        <f t="shared" si="13"/>
        <v>0</v>
      </c>
      <c r="G220" s="265"/>
      <c r="H220" s="36"/>
      <c r="I220" s="36"/>
      <c r="J220" s="58"/>
      <c r="K220" s="58" t="str">
        <f t="shared" si="12"/>
        <v/>
      </c>
    </row>
    <row r="221" spans="1:11" s="20" customFormat="1" ht="16.5" hidden="1" customHeight="1" x14ac:dyDescent="0.2">
      <c r="A221" s="279" t="s">
        <v>153</v>
      </c>
      <c r="B221" s="250" t="s">
        <v>154</v>
      </c>
      <c r="C221" s="55" t="s">
        <v>917</v>
      </c>
      <c r="D221" s="56"/>
      <c r="E221" s="60">
        <f>RESUMO!E221</f>
        <v>0</v>
      </c>
      <c r="F221" s="57">
        <f t="shared" si="13"/>
        <v>0</v>
      </c>
      <c r="G221" s="265"/>
      <c r="H221" s="36"/>
      <c r="I221" s="36"/>
      <c r="J221" s="58"/>
      <c r="K221" s="58" t="str">
        <f t="shared" si="12"/>
        <v/>
      </c>
    </row>
    <row r="222" spans="1:11" s="20" customFormat="1" ht="16.5" hidden="1" customHeight="1" x14ac:dyDescent="0.2">
      <c r="A222" s="279" t="s">
        <v>155</v>
      </c>
      <c r="B222" s="250" t="s">
        <v>156</v>
      </c>
      <c r="C222" s="55" t="s">
        <v>917</v>
      </c>
      <c r="D222" s="56"/>
      <c r="E222" s="60">
        <f>RESUMO!E222</f>
        <v>0</v>
      </c>
      <c r="F222" s="57">
        <f t="shared" si="13"/>
        <v>0</v>
      </c>
      <c r="G222" s="265"/>
      <c r="H222" s="36"/>
      <c r="I222" s="36"/>
      <c r="J222" s="58"/>
      <c r="K222" s="58" t="str">
        <f t="shared" si="12"/>
        <v/>
      </c>
    </row>
    <row r="223" spans="1:11" s="20" customFormat="1" ht="16.5" hidden="1" customHeight="1" x14ac:dyDescent="0.2">
      <c r="A223" s="279" t="s">
        <v>157</v>
      </c>
      <c r="B223" s="250" t="s">
        <v>158</v>
      </c>
      <c r="C223" s="55" t="s">
        <v>917</v>
      </c>
      <c r="D223" s="56"/>
      <c r="E223" s="60">
        <f>RESUMO!E223</f>
        <v>0</v>
      </c>
      <c r="F223" s="57">
        <f t="shared" si="13"/>
        <v>0</v>
      </c>
      <c r="G223" s="265"/>
      <c r="H223" s="36"/>
      <c r="I223" s="36"/>
      <c r="J223" s="58"/>
      <c r="K223" s="58" t="str">
        <f t="shared" si="12"/>
        <v/>
      </c>
    </row>
    <row r="224" spans="1:11" s="20" customFormat="1" ht="16.5" hidden="1" customHeight="1" x14ac:dyDescent="0.2">
      <c r="A224" s="279" t="s">
        <v>159</v>
      </c>
      <c r="B224" s="250" t="s">
        <v>160</v>
      </c>
      <c r="C224" s="55" t="s">
        <v>917</v>
      </c>
      <c r="D224" s="56"/>
      <c r="E224" s="60">
        <f>RESUMO!E224</f>
        <v>0</v>
      </c>
      <c r="F224" s="57">
        <f t="shared" si="13"/>
        <v>0</v>
      </c>
      <c r="G224" s="265"/>
      <c r="H224" s="36"/>
      <c r="I224" s="36"/>
      <c r="J224" s="58"/>
      <c r="K224" s="58" t="str">
        <f t="shared" si="12"/>
        <v/>
      </c>
    </row>
    <row r="225" spans="1:11" s="20" customFormat="1" ht="16.5" hidden="1" customHeight="1" x14ac:dyDescent="0.2">
      <c r="A225" s="279" t="s">
        <v>161</v>
      </c>
      <c r="B225" s="250" t="s">
        <v>162</v>
      </c>
      <c r="C225" s="55" t="s">
        <v>917</v>
      </c>
      <c r="D225" s="56"/>
      <c r="E225" s="60">
        <f>RESUMO!E225</f>
        <v>0</v>
      </c>
      <c r="F225" s="57">
        <f t="shared" si="13"/>
        <v>0</v>
      </c>
      <c r="G225" s="265"/>
      <c r="H225" s="36"/>
      <c r="I225" s="36"/>
      <c r="J225" s="58"/>
      <c r="K225" s="58" t="str">
        <f t="shared" si="12"/>
        <v/>
      </c>
    </row>
    <row r="226" spans="1:11" s="20" customFormat="1" ht="16.5" hidden="1" customHeight="1" x14ac:dyDescent="0.2">
      <c r="A226" s="279" t="s">
        <v>163</v>
      </c>
      <c r="B226" s="250" t="s">
        <v>164</v>
      </c>
      <c r="C226" s="55" t="s">
        <v>917</v>
      </c>
      <c r="D226" s="56"/>
      <c r="E226" s="60">
        <f>RESUMO!E226</f>
        <v>0</v>
      </c>
      <c r="F226" s="57">
        <f t="shared" si="13"/>
        <v>0</v>
      </c>
      <c r="G226" s="265"/>
      <c r="H226" s="36"/>
      <c r="I226" s="36"/>
      <c r="J226" s="58"/>
      <c r="K226" s="58" t="str">
        <f t="shared" si="12"/>
        <v/>
      </c>
    </row>
    <row r="227" spans="1:11" s="20" customFormat="1" ht="16.5" hidden="1" customHeight="1" x14ac:dyDescent="0.2">
      <c r="A227" s="279" t="s">
        <v>165</v>
      </c>
      <c r="B227" s="250" t="s">
        <v>166</v>
      </c>
      <c r="C227" s="55" t="s">
        <v>917</v>
      </c>
      <c r="D227" s="56"/>
      <c r="E227" s="60">
        <f>RESUMO!E227</f>
        <v>0</v>
      </c>
      <c r="F227" s="57">
        <f t="shared" si="13"/>
        <v>0</v>
      </c>
      <c r="G227" s="265"/>
      <c r="H227" s="36"/>
      <c r="I227" s="36"/>
      <c r="J227" s="58"/>
      <c r="K227" s="58" t="str">
        <f t="shared" si="12"/>
        <v/>
      </c>
    </row>
    <row r="228" spans="1:11" s="20" customFormat="1" ht="16.5" hidden="1" customHeight="1" thickBot="1" x14ac:dyDescent="0.25">
      <c r="A228" s="305" t="s">
        <v>167</v>
      </c>
      <c r="B228" s="294" t="s">
        <v>168</v>
      </c>
      <c r="C228" s="64" t="s">
        <v>917</v>
      </c>
      <c r="D228" s="67"/>
      <c r="E228" s="313">
        <f>RESUMO!E228</f>
        <v>0</v>
      </c>
      <c r="F228" s="57">
        <f t="shared" si="13"/>
        <v>0</v>
      </c>
      <c r="G228" s="302"/>
      <c r="H228" s="36"/>
      <c r="I228" s="36"/>
      <c r="J228" s="58"/>
      <c r="K228" s="58" t="str">
        <f t="shared" si="12"/>
        <v/>
      </c>
    </row>
    <row r="229" spans="1:11" s="20" customFormat="1" ht="16.5" hidden="1" customHeight="1" x14ac:dyDescent="0.2">
      <c r="A229" s="280" t="s">
        <v>169</v>
      </c>
      <c r="B229" s="252" t="s">
        <v>170</v>
      </c>
      <c r="C229" s="205"/>
      <c r="D229" s="206"/>
      <c r="E229" s="206"/>
      <c r="F229" s="215"/>
      <c r="G229" s="303">
        <f>SUM(F230:F233)</f>
        <v>0</v>
      </c>
      <c r="H229" s="36"/>
      <c r="I229" s="36"/>
      <c r="J229" s="58" t="s">
        <v>914</v>
      </c>
      <c r="K229" s="58" t="str">
        <f t="shared" si="12"/>
        <v/>
      </c>
    </row>
    <row r="230" spans="1:11" s="20" customFormat="1" ht="16.5" hidden="1" customHeight="1" x14ac:dyDescent="0.2">
      <c r="A230" s="279" t="s">
        <v>171</v>
      </c>
      <c r="B230" s="251" t="s">
        <v>172</v>
      </c>
      <c r="C230" s="55" t="s">
        <v>889</v>
      </c>
      <c r="D230" s="56"/>
      <c r="E230" s="60">
        <f>RESUMO!E230</f>
        <v>0</v>
      </c>
      <c r="F230" s="208">
        <f>IF($D230=0,0,ROUND($D230*$E230,2))</f>
        <v>0</v>
      </c>
      <c r="G230" s="266"/>
      <c r="H230" s="36"/>
      <c r="I230" s="36"/>
      <c r="J230" s="58"/>
      <c r="K230" s="58" t="str">
        <f t="shared" si="12"/>
        <v/>
      </c>
    </row>
    <row r="231" spans="1:11" s="20" customFormat="1" ht="16.5" hidden="1" customHeight="1" x14ac:dyDescent="0.2">
      <c r="A231" s="279" t="s">
        <v>173</v>
      </c>
      <c r="B231" s="250" t="s">
        <v>174</v>
      </c>
      <c r="C231" s="55" t="s">
        <v>889</v>
      </c>
      <c r="D231" s="56"/>
      <c r="E231" s="60">
        <f>RESUMO!E231</f>
        <v>0</v>
      </c>
      <c r="F231" s="57">
        <f>IF($D231=0,0,ROUND($D231*$E231,2))</f>
        <v>0</v>
      </c>
      <c r="G231" s="265"/>
      <c r="H231" s="36"/>
      <c r="I231" s="36"/>
      <c r="J231" s="58"/>
      <c r="K231" s="58" t="str">
        <f t="shared" si="12"/>
        <v/>
      </c>
    </row>
    <row r="232" spans="1:11" s="20" customFormat="1" ht="16.5" hidden="1" customHeight="1" x14ac:dyDescent="0.2">
      <c r="A232" s="279" t="s">
        <v>175</v>
      </c>
      <c r="B232" s="250" t="s">
        <v>176</v>
      </c>
      <c r="C232" s="55" t="s">
        <v>889</v>
      </c>
      <c r="D232" s="56"/>
      <c r="E232" s="60">
        <f>RESUMO!E232</f>
        <v>0</v>
      </c>
      <c r="F232" s="57">
        <f>IF($D232=0,0,ROUND($D232*$E232,2))</f>
        <v>0</v>
      </c>
      <c r="G232" s="265"/>
      <c r="H232" s="36"/>
      <c r="I232" s="36"/>
      <c r="J232" s="58"/>
      <c r="K232" s="58" t="str">
        <f t="shared" si="12"/>
        <v/>
      </c>
    </row>
    <row r="233" spans="1:11" s="20" customFormat="1" ht="16.5" hidden="1" customHeight="1" thickBot="1" x14ac:dyDescent="0.25">
      <c r="A233" s="305" t="s">
        <v>177</v>
      </c>
      <c r="B233" s="294" t="s">
        <v>178</v>
      </c>
      <c r="C233" s="64" t="s">
        <v>917</v>
      </c>
      <c r="D233" s="67"/>
      <c r="E233" s="313">
        <f>RESUMO!E233</f>
        <v>0</v>
      </c>
      <c r="F233" s="198">
        <f>IF($D233=0,0,ROUND($D233*$E233,2))</f>
        <v>0</v>
      </c>
      <c r="G233" s="265"/>
      <c r="H233" s="36"/>
      <c r="I233" s="36"/>
      <c r="J233" s="58"/>
      <c r="K233" s="58" t="str">
        <f t="shared" si="12"/>
        <v/>
      </c>
    </row>
    <row r="234" spans="1:11" ht="16.5" hidden="1" customHeight="1" x14ac:dyDescent="0.2">
      <c r="A234" s="278" t="s">
        <v>179</v>
      </c>
      <c r="B234" s="249" t="s">
        <v>180</v>
      </c>
      <c r="C234" s="209"/>
      <c r="D234" s="210"/>
      <c r="E234" s="210"/>
      <c r="F234" s="216"/>
      <c r="G234" s="267">
        <f>SUM(F235:F241)</f>
        <v>0</v>
      </c>
      <c r="H234" s="35"/>
      <c r="I234" s="36"/>
      <c r="J234" s="50" t="s">
        <v>914</v>
      </c>
      <c r="K234" s="50" t="str">
        <f t="shared" si="12"/>
        <v/>
      </c>
    </row>
    <row r="235" spans="1:11" s="20" customFormat="1" ht="16.5" hidden="1" customHeight="1" x14ac:dyDescent="0.2">
      <c r="A235" s="279" t="s">
        <v>181</v>
      </c>
      <c r="B235" s="251" t="s">
        <v>182</v>
      </c>
      <c r="C235" s="55" t="s">
        <v>917</v>
      </c>
      <c r="D235" s="56"/>
      <c r="E235" s="60">
        <f>RESUMO!E235</f>
        <v>0</v>
      </c>
      <c r="F235" s="208">
        <f t="shared" ref="F235:F241" si="14">IF($D235=0,0,ROUND($D235*$E235,2))</f>
        <v>0</v>
      </c>
      <c r="G235" s="266"/>
      <c r="H235" s="36"/>
      <c r="I235" s="36"/>
      <c r="J235" s="58"/>
      <c r="K235" s="58" t="str">
        <f t="shared" si="12"/>
        <v/>
      </c>
    </row>
    <row r="236" spans="1:11" s="20" customFormat="1" ht="16.5" hidden="1" customHeight="1" x14ac:dyDescent="0.2">
      <c r="A236" s="290" t="s">
        <v>183</v>
      </c>
      <c r="B236" s="250" t="s">
        <v>184</v>
      </c>
      <c r="C236" s="55" t="s">
        <v>917</v>
      </c>
      <c r="D236" s="56"/>
      <c r="E236" s="60">
        <f>RESUMO!E236</f>
        <v>0</v>
      </c>
      <c r="F236" s="57">
        <f t="shared" si="14"/>
        <v>0</v>
      </c>
      <c r="G236" s="265"/>
      <c r="H236" s="36"/>
      <c r="I236" s="36"/>
      <c r="J236" s="58"/>
      <c r="K236" s="58" t="str">
        <f t="shared" si="12"/>
        <v/>
      </c>
    </row>
    <row r="237" spans="1:11" ht="16.5" hidden="1" customHeight="1" x14ac:dyDescent="0.2">
      <c r="A237" s="277" t="s">
        <v>185</v>
      </c>
      <c r="B237" s="246" t="s">
        <v>186</v>
      </c>
      <c r="C237" s="59" t="s">
        <v>917</v>
      </c>
      <c r="D237" s="60"/>
      <c r="E237" s="60">
        <f>RESUMO!E237</f>
        <v>0</v>
      </c>
      <c r="F237" s="61">
        <f t="shared" si="14"/>
        <v>0</v>
      </c>
      <c r="G237" s="263"/>
      <c r="H237" s="35"/>
      <c r="I237" s="36"/>
      <c r="J237" s="50"/>
      <c r="K237" s="50" t="str">
        <f t="shared" si="12"/>
        <v/>
      </c>
    </row>
    <row r="238" spans="1:11" s="20" customFormat="1" ht="16.5" hidden="1" customHeight="1" x14ac:dyDescent="0.2">
      <c r="A238" s="279" t="s">
        <v>187</v>
      </c>
      <c r="B238" s="250" t="s">
        <v>188</v>
      </c>
      <c r="C238" s="55" t="s">
        <v>917</v>
      </c>
      <c r="D238" s="60"/>
      <c r="E238" s="60">
        <f>RESUMO!E238</f>
        <v>0</v>
      </c>
      <c r="F238" s="57">
        <f t="shared" si="14"/>
        <v>0</v>
      </c>
      <c r="G238" s="265"/>
      <c r="H238" s="36"/>
      <c r="I238" s="36"/>
      <c r="J238" s="58"/>
      <c r="K238" s="58" t="str">
        <f t="shared" si="12"/>
        <v/>
      </c>
    </row>
    <row r="239" spans="1:11" s="20" customFormat="1" ht="16.5" hidden="1" customHeight="1" x14ac:dyDescent="0.2">
      <c r="A239" s="279" t="s">
        <v>189</v>
      </c>
      <c r="B239" s="250" t="s">
        <v>190</v>
      </c>
      <c r="C239" s="55" t="s">
        <v>917</v>
      </c>
      <c r="D239" s="56"/>
      <c r="E239" s="60">
        <f>RESUMO!E239</f>
        <v>0</v>
      </c>
      <c r="F239" s="57">
        <f t="shared" si="14"/>
        <v>0</v>
      </c>
      <c r="G239" s="265"/>
      <c r="H239" s="36"/>
      <c r="I239" s="36"/>
      <c r="J239" s="58"/>
      <c r="K239" s="58" t="str">
        <f t="shared" si="12"/>
        <v/>
      </c>
    </row>
    <row r="240" spans="1:11" s="20" customFormat="1" ht="16.5" hidden="1" customHeight="1" x14ac:dyDescent="0.2">
      <c r="A240" s="279" t="s">
        <v>191</v>
      </c>
      <c r="B240" s="250" t="s">
        <v>192</v>
      </c>
      <c r="C240" s="55" t="s">
        <v>917</v>
      </c>
      <c r="D240" s="56"/>
      <c r="E240" s="60">
        <f>RESUMO!E240</f>
        <v>0</v>
      </c>
      <c r="F240" s="57">
        <f t="shared" si="14"/>
        <v>0</v>
      </c>
      <c r="G240" s="265"/>
      <c r="H240" s="36"/>
      <c r="I240" s="36"/>
      <c r="J240" s="58"/>
      <c r="K240" s="58" t="str">
        <f t="shared" si="12"/>
        <v/>
      </c>
    </row>
    <row r="241" spans="1:11" s="20" customFormat="1" ht="16.5" hidden="1" customHeight="1" thickBot="1" x14ac:dyDescent="0.25">
      <c r="A241" s="305" t="s">
        <v>193</v>
      </c>
      <c r="B241" s="294" t="s">
        <v>194</v>
      </c>
      <c r="C241" s="64" t="s">
        <v>947</v>
      </c>
      <c r="D241" s="67"/>
      <c r="E241" s="313">
        <f>RESUMO!E241</f>
        <v>0</v>
      </c>
      <c r="F241" s="198">
        <f t="shared" si="14"/>
        <v>0</v>
      </c>
      <c r="G241" s="302"/>
      <c r="H241" s="36"/>
      <c r="I241" s="36"/>
      <c r="J241" s="58"/>
      <c r="K241" s="58" t="str">
        <f t="shared" si="12"/>
        <v/>
      </c>
    </row>
    <row r="242" spans="1:11" s="20" customFormat="1" ht="16.5" hidden="1" customHeight="1" x14ac:dyDescent="0.2">
      <c r="A242" s="280" t="s">
        <v>195</v>
      </c>
      <c r="B242" s="252" t="s">
        <v>196</v>
      </c>
      <c r="C242" s="205"/>
      <c r="D242" s="206"/>
      <c r="E242" s="206"/>
      <c r="F242" s="215"/>
      <c r="G242" s="303">
        <f>SUM(F243:F265)</f>
        <v>0</v>
      </c>
      <c r="H242" s="36"/>
      <c r="I242" s="36"/>
      <c r="J242" s="58" t="s">
        <v>914</v>
      </c>
      <c r="K242" s="58" t="str">
        <f t="shared" si="12"/>
        <v/>
      </c>
    </row>
    <row r="243" spans="1:11" s="20" customFormat="1" ht="16.5" hidden="1" customHeight="1" x14ac:dyDescent="0.2">
      <c r="A243" s="279" t="s">
        <v>197</v>
      </c>
      <c r="B243" s="251" t="s">
        <v>198</v>
      </c>
      <c r="C243" s="55" t="s">
        <v>947</v>
      </c>
      <c r="D243" s="56"/>
      <c r="E243" s="60">
        <f>RESUMO!E243</f>
        <v>0</v>
      </c>
      <c r="F243" s="208">
        <f t="shared" ref="F243:F265" si="15">IF($D243=0,0,ROUND($D243*$E243,2))</f>
        <v>0</v>
      </c>
      <c r="G243" s="266"/>
      <c r="H243" s="36"/>
      <c r="I243" s="36"/>
      <c r="J243" s="58"/>
      <c r="K243" s="58" t="str">
        <f t="shared" si="12"/>
        <v/>
      </c>
    </row>
    <row r="244" spans="1:11" s="20" customFormat="1" ht="16.5" hidden="1" customHeight="1" x14ac:dyDescent="0.2">
      <c r="A244" s="279" t="s">
        <v>199</v>
      </c>
      <c r="B244" s="250" t="s">
        <v>200</v>
      </c>
      <c r="C244" s="55" t="s">
        <v>201</v>
      </c>
      <c r="D244" s="56"/>
      <c r="E244" s="60">
        <f>RESUMO!E244</f>
        <v>0</v>
      </c>
      <c r="F244" s="57">
        <f t="shared" si="15"/>
        <v>0</v>
      </c>
      <c r="G244" s="265"/>
      <c r="H244" s="36"/>
      <c r="I244" s="36"/>
      <c r="J244" s="58"/>
      <c r="K244" s="58" t="str">
        <f t="shared" si="12"/>
        <v/>
      </c>
    </row>
    <row r="245" spans="1:11" s="20" customFormat="1" ht="16.5" hidden="1" customHeight="1" x14ac:dyDescent="0.2">
      <c r="A245" s="279" t="s">
        <v>202</v>
      </c>
      <c r="B245" s="250" t="s">
        <v>203</v>
      </c>
      <c r="C245" s="55" t="s">
        <v>892</v>
      </c>
      <c r="D245" s="56"/>
      <c r="E245" s="60">
        <f>RESUMO!E245</f>
        <v>0</v>
      </c>
      <c r="F245" s="57">
        <f t="shared" si="15"/>
        <v>0</v>
      </c>
      <c r="G245" s="265"/>
      <c r="H245" s="36"/>
      <c r="I245" s="36"/>
      <c r="J245" s="58"/>
      <c r="K245" s="58" t="str">
        <f t="shared" si="12"/>
        <v/>
      </c>
    </row>
    <row r="246" spans="1:11" s="20" customFormat="1" ht="16.5" hidden="1" customHeight="1" x14ac:dyDescent="0.2">
      <c r="A246" s="279" t="s">
        <v>204</v>
      </c>
      <c r="B246" s="250" t="s">
        <v>205</v>
      </c>
      <c r="C246" s="55" t="s">
        <v>947</v>
      </c>
      <c r="D246" s="56"/>
      <c r="E246" s="60">
        <f>RESUMO!E246</f>
        <v>0</v>
      </c>
      <c r="F246" s="57">
        <f t="shared" si="15"/>
        <v>0</v>
      </c>
      <c r="G246" s="265"/>
      <c r="H246" s="36"/>
      <c r="I246" s="36"/>
      <c r="J246" s="58"/>
      <c r="K246" s="58" t="str">
        <f t="shared" si="12"/>
        <v/>
      </c>
    </row>
    <row r="247" spans="1:11" s="20" customFormat="1" ht="16.5" hidden="1" customHeight="1" x14ac:dyDescent="0.2">
      <c r="A247" s="279" t="s">
        <v>206</v>
      </c>
      <c r="B247" s="250" t="s">
        <v>207</v>
      </c>
      <c r="C247" s="55" t="s">
        <v>947</v>
      </c>
      <c r="D247" s="56"/>
      <c r="E247" s="60">
        <f>RESUMO!E247</f>
        <v>0</v>
      </c>
      <c r="F247" s="57">
        <f t="shared" si="15"/>
        <v>0</v>
      </c>
      <c r="G247" s="265"/>
      <c r="H247" s="36"/>
      <c r="I247" s="36"/>
      <c r="J247" s="58"/>
      <c r="K247" s="58" t="str">
        <f t="shared" si="12"/>
        <v/>
      </c>
    </row>
    <row r="248" spans="1:11" s="20" customFormat="1" ht="16.5" hidden="1" customHeight="1" x14ac:dyDescent="0.2">
      <c r="A248" s="279" t="s">
        <v>208</v>
      </c>
      <c r="B248" s="250" t="s">
        <v>209</v>
      </c>
      <c r="C248" s="55" t="s">
        <v>947</v>
      </c>
      <c r="D248" s="56"/>
      <c r="E248" s="60">
        <f>RESUMO!E248</f>
        <v>0</v>
      </c>
      <c r="F248" s="57">
        <f t="shared" si="15"/>
        <v>0</v>
      </c>
      <c r="G248" s="265"/>
      <c r="H248" s="36"/>
      <c r="I248" s="36"/>
      <c r="J248" s="58"/>
      <c r="K248" s="58" t="str">
        <f t="shared" si="12"/>
        <v/>
      </c>
    </row>
    <row r="249" spans="1:11" s="20" customFormat="1" ht="16.5" hidden="1" customHeight="1" x14ac:dyDescent="0.2">
      <c r="A249" s="279" t="s">
        <v>210</v>
      </c>
      <c r="B249" s="250" t="s">
        <v>211</v>
      </c>
      <c r="C249" s="55" t="s">
        <v>947</v>
      </c>
      <c r="D249" s="56"/>
      <c r="E249" s="60">
        <f>RESUMO!E249</f>
        <v>0</v>
      </c>
      <c r="F249" s="57">
        <f t="shared" si="15"/>
        <v>0</v>
      </c>
      <c r="G249" s="265"/>
      <c r="H249" s="36"/>
      <c r="I249" s="36"/>
      <c r="J249" s="58"/>
      <c r="K249" s="58" t="str">
        <f t="shared" si="12"/>
        <v/>
      </c>
    </row>
    <row r="250" spans="1:11" s="20" customFormat="1" ht="16.5" hidden="1" customHeight="1" x14ac:dyDescent="0.2">
      <c r="A250" s="279" t="s">
        <v>212</v>
      </c>
      <c r="B250" s="250" t="s">
        <v>213</v>
      </c>
      <c r="C250" s="55" t="s">
        <v>947</v>
      </c>
      <c r="D250" s="56"/>
      <c r="E250" s="60">
        <f>RESUMO!E250</f>
        <v>0</v>
      </c>
      <c r="F250" s="57">
        <f t="shared" si="15"/>
        <v>0</v>
      </c>
      <c r="G250" s="265"/>
      <c r="H250" s="36"/>
      <c r="I250" s="36"/>
      <c r="J250" s="58"/>
      <c r="K250" s="58" t="str">
        <f t="shared" si="12"/>
        <v/>
      </c>
    </row>
    <row r="251" spans="1:11" s="20" customFormat="1" ht="16.5" hidden="1" customHeight="1" x14ac:dyDescent="0.2">
      <c r="A251" s="279" t="s">
        <v>214</v>
      </c>
      <c r="B251" s="250" t="s">
        <v>215</v>
      </c>
      <c r="C251" s="55" t="s">
        <v>947</v>
      </c>
      <c r="D251" s="56"/>
      <c r="E251" s="60">
        <f>RESUMO!E251</f>
        <v>0</v>
      </c>
      <c r="F251" s="57">
        <f t="shared" si="15"/>
        <v>0</v>
      </c>
      <c r="G251" s="265"/>
      <c r="H251" s="36"/>
      <c r="I251" s="36"/>
      <c r="J251" s="58"/>
      <c r="K251" s="58" t="str">
        <f t="shared" si="12"/>
        <v/>
      </c>
    </row>
    <row r="252" spans="1:11" s="20" customFormat="1" ht="16.5" hidden="1" customHeight="1" x14ac:dyDescent="0.2">
      <c r="A252" s="279" t="s">
        <v>216</v>
      </c>
      <c r="B252" s="250" t="s">
        <v>217</v>
      </c>
      <c r="C252" s="55" t="s">
        <v>937</v>
      </c>
      <c r="D252" s="56"/>
      <c r="E252" s="60">
        <f>RESUMO!E252</f>
        <v>0</v>
      </c>
      <c r="F252" s="57">
        <f t="shared" si="15"/>
        <v>0</v>
      </c>
      <c r="G252" s="265"/>
      <c r="H252" s="36"/>
      <c r="I252" s="36"/>
      <c r="J252" s="58"/>
      <c r="K252" s="58" t="str">
        <f t="shared" ref="K252:K315" si="16">IF(G252&gt;0,"X",IF(F252&gt;0,"X",""))</f>
        <v/>
      </c>
    </row>
    <row r="253" spans="1:11" s="20" customFormat="1" ht="16.5" hidden="1" customHeight="1" x14ac:dyDescent="0.2">
      <c r="A253" s="279" t="s">
        <v>218</v>
      </c>
      <c r="B253" s="250" t="s">
        <v>219</v>
      </c>
      <c r="C253" s="55" t="s">
        <v>937</v>
      </c>
      <c r="D253" s="56"/>
      <c r="E253" s="60">
        <f>RESUMO!E253</f>
        <v>0</v>
      </c>
      <c r="F253" s="57">
        <f t="shared" si="15"/>
        <v>0</v>
      </c>
      <c r="G253" s="265"/>
      <c r="H253" s="36"/>
      <c r="I253" s="36"/>
      <c r="J253" s="58"/>
      <c r="K253" s="58" t="str">
        <f t="shared" si="16"/>
        <v/>
      </c>
    </row>
    <row r="254" spans="1:11" s="20" customFormat="1" ht="16.5" hidden="1" customHeight="1" x14ac:dyDescent="0.2">
      <c r="A254" s="279" t="s">
        <v>220</v>
      </c>
      <c r="B254" s="250" t="s">
        <v>221</v>
      </c>
      <c r="C254" s="55" t="s">
        <v>937</v>
      </c>
      <c r="D254" s="56"/>
      <c r="E254" s="60">
        <f>RESUMO!E254</f>
        <v>0</v>
      </c>
      <c r="F254" s="57">
        <f t="shared" si="15"/>
        <v>0</v>
      </c>
      <c r="G254" s="265"/>
      <c r="H254" s="36"/>
      <c r="I254" s="36"/>
      <c r="J254" s="58"/>
      <c r="K254" s="58" t="str">
        <f t="shared" si="16"/>
        <v/>
      </c>
    </row>
    <row r="255" spans="1:11" s="20" customFormat="1" ht="16.5" hidden="1" customHeight="1" x14ac:dyDescent="0.2">
      <c r="A255" s="279" t="s">
        <v>222</v>
      </c>
      <c r="B255" s="250" t="s">
        <v>223</v>
      </c>
      <c r="C255" s="55" t="s">
        <v>947</v>
      </c>
      <c r="D255" s="56"/>
      <c r="E255" s="60">
        <f>RESUMO!E255</f>
        <v>0</v>
      </c>
      <c r="F255" s="57">
        <f t="shared" si="15"/>
        <v>0</v>
      </c>
      <c r="G255" s="265"/>
      <c r="H255" s="36"/>
      <c r="I255" s="36"/>
      <c r="J255" s="58"/>
      <c r="K255" s="58" t="str">
        <f t="shared" si="16"/>
        <v/>
      </c>
    </row>
    <row r="256" spans="1:11" s="20" customFormat="1" ht="16.5" hidden="1" customHeight="1" x14ac:dyDescent="0.2">
      <c r="A256" s="279" t="s">
        <v>224</v>
      </c>
      <c r="B256" s="250" t="s">
        <v>225</v>
      </c>
      <c r="C256" s="55" t="s">
        <v>947</v>
      </c>
      <c r="D256" s="56"/>
      <c r="E256" s="60">
        <f>RESUMO!E256</f>
        <v>0</v>
      </c>
      <c r="F256" s="57">
        <f t="shared" si="15"/>
        <v>0</v>
      </c>
      <c r="G256" s="265"/>
      <c r="H256" s="36"/>
      <c r="I256" s="36"/>
      <c r="J256" s="58"/>
      <c r="K256" s="58" t="str">
        <f t="shared" si="16"/>
        <v/>
      </c>
    </row>
    <row r="257" spans="1:13" s="20" customFormat="1" ht="16.5" hidden="1" customHeight="1" x14ac:dyDescent="0.2">
      <c r="A257" s="279" t="s">
        <v>226</v>
      </c>
      <c r="B257" s="250" t="s">
        <v>227</v>
      </c>
      <c r="C257" s="55" t="s">
        <v>947</v>
      </c>
      <c r="D257" s="56"/>
      <c r="E257" s="60">
        <f>RESUMO!E257</f>
        <v>0</v>
      </c>
      <c r="F257" s="57">
        <f t="shared" si="15"/>
        <v>0</v>
      </c>
      <c r="G257" s="265"/>
      <c r="H257" s="36"/>
      <c r="I257" s="36"/>
      <c r="J257" s="58"/>
      <c r="K257" s="58" t="str">
        <f t="shared" si="16"/>
        <v/>
      </c>
    </row>
    <row r="258" spans="1:13" s="20" customFormat="1" ht="16.5" hidden="1" customHeight="1" x14ac:dyDescent="0.2">
      <c r="A258" s="279" t="s">
        <v>228</v>
      </c>
      <c r="B258" s="250" t="s">
        <v>229</v>
      </c>
      <c r="C258" s="55" t="s">
        <v>947</v>
      </c>
      <c r="D258" s="56"/>
      <c r="E258" s="60">
        <f>RESUMO!E258</f>
        <v>0</v>
      </c>
      <c r="F258" s="57">
        <f t="shared" si="15"/>
        <v>0</v>
      </c>
      <c r="G258" s="265"/>
      <c r="H258" s="36"/>
      <c r="I258" s="36"/>
      <c r="J258" s="58"/>
      <c r="K258" s="58" t="str">
        <f t="shared" si="16"/>
        <v/>
      </c>
    </row>
    <row r="259" spans="1:13" s="20" customFormat="1" ht="16.5" hidden="1" customHeight="1" x14ac:dyDescent="0.2">
      <c r="A259" s="279" t="s">
        <v>230</v>
      </c>
      <c r="B259" s="250" t="s">
        <v>231</v>
      </c>
      <c r="C259" s="55" t="s">
        <v>947</v>
      </c>
      <c r="D259" s="56"/>
      <c r="E259" s="60">
        <f>RESUMO!E259</f>
        <v>0</v>
      </c>
      <c r="F259" s="57">
        <f t="shared" si="15"/>
        <v>0</v>
      </c>
      <c r="G259" s="265"/>
      <c r="H259" s="36"/>
      <c r="I259" s="36"/>
      <c r="J259" s="58"/>
      <c r="K259" s="58" t="str">
        <f t="shared" si="16"/>
        <v/>
      </c>
    </row>
    <row r="260" spans="1:13" s="20" customFormat="1" ht="16.5" hidden="1" customHeight="1" x14ac:dyDescent="0.2">
      <c r="A260" s="279" t="s">
        <v>232</v>
      </c>
      <c r="B260" s="250" t="s">
        <v>233</v>
      </c>
      <c r="C260" s="55" t="s">
        <v>889</v>
      </c>
      <c r="D260" s="56"/>
      <c r="E260" s="60">
        <f>RESUMO!E260</f>
        <v>0</v>
      </c>
      <c r="F260" s="57">
        <f t="shared" si="15"/>
        <v>0</v>
      </c>
      <c r="G260" s="265"/>
      <c r="H260" s="36"/>
      <c r="I260" s="36"/>
      <c r="J260" s="58"/>
      <c r="K260" s="58" t="str">
        <f t="shared" si="16"/>
        <v/>
      </c>
    </row>
    <row r="261" spans="1:13" s="20" customFormat="1" ht="16.5" hidden="1" customHeight="1" x14ac:dyDescent="0.2">
      <c r="A261" s="279" t="s">
        <v>234</v>
      </c>
      <c r="B261" s="250" t="s">
        <v>235</v>
      </c>
      <c r="C261" s="55" t="s">
        <v>917</v>
      </c>
      <c r="D261" s="56"/>
      <c r="E261" s="60">
        <f>RESUMO!E261</f>
        <v>0</v>
      </c>
      <c r="F261" s="57">
        <f t="shared" si="15"/>
        <v>0</v>
      </c>
      <c r="G261" s="265"/>
      <c r="H261" s="36"/>
      <c r="I261" s="36"/>
      <c r="J261" s="58"/>
      <c r="K261" s="58" t="str">
        <f t="shared" si="16"/>
        <v/>
      </c>
    </row>
    <row r="262" spans="1:13" s="20" customFormat="1" ht="16.5" hidden="1" customHeight="1" x14ac:dyDescent="0.2">
      <c r="A262" s="279" t="s">
        <v>236</v>
      </c>
      <c r="B262" s="250" t="s">
        <v>237</v>
      </c>
      <c r="C262" s="55" t="s">
        <v>917</v>
      </c>
      <c r="D262" s="56"/>
      <c r="E262" s="60">
        <f>RESUMO!E262</f>
        <v>0</v>
      </c>
      <c r="F262" s="57">
        <f t="shared" si="15"/>
        <v>0</v>
      </c>
      <c r="G262" s="265"/>
      <c r="H262" s="36"/>
      <c r="I262" s="36"/>
      <c r="J262" s="58"/>
      <c r="K262" s="58" t="str">
        <f t="shared" si="16"/>
        <v/>
      </c>
    </row>
    <row r="263" spans="1:13" s="20" customFormat="1" ht="16.5" hidden="1" customHeight="1" x14ac:dyDescent="0.2">
      <c r="A263" s="279" t="s">
        <v>238</v>
      </c>
      <c r="B263" s="250" t="s">
        <v>239</v>
      </c>
      <c r="C263" s="55" t="s">
        <v>917</v>
      </c>
      <c r="D263" s="56"/>
      <c r="E263" s="60">
        <f>RESUMO!E263</f>
        <v>0</v>
      </c>
      <c r="F263" s="57">
        <f t="shared" si="15"/>
        <v>0</v>
      </c>
      <c r="G263" s="265"/>
      <c r="H263" s="36"/>
      <c r="I263" s="36"/>
      <c r="J263" s="58"/>
      <c r="K263" s="58" t="str">
        <f t="shared" si="16"/>
        <v/>
      </c>
    </row>
    <row r="264" spans="1:13" s="20" customFormat="1" ht="16.5" hidden="1" customHeight="1" x14ac:dyDescent="0.2">
      <c r="A264" s="279" t="s">
        <v>240</v>
      </c>
      <c r="B264" s="250" t="s">
        <v>241</v>
      </c>
      <c r="C264" s="55" t="s">
        <v>917</v>
      </c>
      <c r="D264" s="56"/>
      <c r="E264" s="60">
        <f>RESUMO!E264</f>
        <v>0</v>
      </c>
      <c r="F264" s="57">
        <f t="shared" si="15"/>
        <v>0</v>
      </c>
      <c r="G264" s="265"/>
      <c r="H264" s="36"/>
      <c r="I264" s="36"/>
      <c r="J264" s="58"/>
      <c r="K264" s="58" t="str">
        <f t="shared" si="16"/>
        <v/>
      </c>
    </row>
    <row r="265" spans="1:13" s="20" customFormat="1" ht="16.5" hidden="1" customHeight="1" thickBot="1" x14ac:dyDescent="0.25">
      <c r="A265" s="288" t="s">
        <v>242</v>
      </c>
      <c r="B265" s="251" t="s">
        <v>243</v>
      </c>
      <c r="C265" s="55" t="s">
        <v>917</v>
      </c>
      <c r="D265" s="56"/>
      <c r="E265" s="60">
        <f>RESUMO!E265</f>
        <v>0</v>
      </c>
      <c r="F265" s="201">
        <f t="shared" si="15"/>
        <v>0</v>
      </c>
      <c r="G265" s="268"/>
      <c r="H265" s="36"/>
      <c r="I265" s="36"/>
      <c r="J265" s="58"/>
      <c r="K265" s="58" t="str">
        <f t="shared" si="16"/>
        <v/>
      </c>
    </row>
    <row r="266" spans="1:13" ht="16.5" hidden="1" customHeight="1" thickBot="1" x14ac:dyDescent="0.25">
      <c r="A266" s="247" t="s">
        <v>244</v>
      </c>
      <c r="B266" s="248" t="s">
        <v>245</v>
      </c>
      <c r="C266" s="202"/>
      <c r="D266" s="203"/>
      <c r="E266" s="203"/>
      <c r="F266" s="204"/>
      <c r="G266" s="193">
        <f>SUM(G267:G291)</f>
        <v>0</v>
      </c>
      <c r="H266" s="35"/>
      <c r="I266" s="54">
        <f>G266</f>
        <v>0</v>
      </c>
      <c r="J266" s="50" t="s">
        <v>911</v>
      </c>
      <c r="K266" s="50" t="str">
        <f t="shared" si="16"/>
        <v/>
      </c>
      <c r="M266" s="338"/>
    </row>
    <row r="267" spans="1:13" ht="16.5" hidden="1" customHeight="1" x14ac:dyDescent="0.2">
      <c r="A267" s="291" t="s">
        <v>246</v>
      </c>
      <c r="B267" s="249" t="s">
        <v>247</v>
      </c>
      <c r="C267" s="209"/>
      <c r="D267" s="210"/>
      <c r="E267" s="210"/>
      <c r="F267" s="211"/>
      <c r="G267" s="262">
        <f>SUM(F268:F277)</f>
        <v>0</v>
      </c>
      <c r="H267" s="35"/>
      <c r="I267" s="36"/>
      <c r="J267" s="50" t="s">
        <v>914</v>
      </c>
      <c r="K267" s="50" t="str">
        <f t="shared" si="16"/>
        <v/>
      </c>
      <c r="M267" s="338"/>
    </row>
    <row r="268" spans="1:13" s="20" customFormat="1" ht="16.5" hidden="1" customHeight="1" x14ac:dyDescent="0.2">
      <c r="A268" s="296" t="s">
        <v>248</v>
      </c>
      <c r="B268" s="251" t="s">
        <v>249</v>
      </c>
      <c r="C268" s="55" t="s">
        <v>937</v>
      </c>
      <c r="D268" s="56"/>
      <c r="E268" s="60">
        <f>RESUMO!E268</f>
        <v>0</v>
      </c>
      <c r="F268" s="208">
        <f t="shared" ref="F268:F277" si="17">IF($D268=0,0,ROUND($D268*$E268,2))</f>
        <v>0</v>
      </c>
      <c r="G268" s="265"/>
      <c r="H268" s="36"/>
      <c r="I268" s="36"/>
      <c r="J268" s="58"/>
      <c r="K268" s="58" t="str">
        <f t="shared" si="16"/>
        <v/>
      </c>
    </row>
    <row r="269" spans="1:13" ht="16.5" hidden="1" customHeight="1" x14ac:dyDescent="0.2">
      <c r="A269" s="277" t="s">
        <v>250</v>
      </c>
      <c r="B269" s="246" t="s">
        <v>251</v>
      </c>
      <c r="C269" s="59" t="s">
        <v>937</v>
      </c>
      <c r="D269" s="60"/>
      <c r="E269" s="60">
        <f>RESUMO!E269</f>
        <v>3.2</v>
      </c>
      <c r="F269" s="61">
        <f t="shared" si="17"/>
        <v>0</v>
      </c>
      <c r="G269" s="263"/>
      <c r="H269" s="35"/>
      <c r="I269" s="36"/>
      <c r="J269" s="50"/>
      <c r="K269" s="50" t="str">
        <f t="shared" si="16"/>
        <v/>
      </c>
      <c r="M269" s="338">
        <f>M337+M324*0.25</f>
        <v>0</v>
      </c>
    </row>
    <row r="270" spans="1:13" s="20" customFormat="1" ht="16.5" hidden="1" customHeight="1" x14ac:dyDescent="0.2">
      <c r="A270" s="279" t="s">
        <v>252</v>
      </c>
      <c r="B270" s="250" t="s">
        <v>1046</v>
      </c>
      <c r="C270" s="55" t="s">
        <v>947</v>
      </c>
      <c r="D270" s="56"/>
      <c r="E270" s="60">
        <f>RESUMO!E270</f>
        <v>0</v>
      </c>
      <c r="F270" s="57">
        <f t="shared" si="17"/>
        <v>0</v>
      </c>
      <c r="G270" s="265"/>
      <c r="H270" s="36"/>
      <c r="I270" s="36"/>
      <c r="J270" s="58"/>
      <c r="K270" s="58" t="str">
        <f t="shared" si="16"/>
        <v/>
      </c>
    </row>
    <row r="271" spans="1:13" s="20" customFormat="1" ht="16.5" hidden="1" customHeight="1" x14ac:dyDescent="0.2">
      <c r="A271" s="279" t="s">
        <v>253</v>
      </c>
      <c r="B271" s="250" t="s">
        <v>254</v>
      </c>
      <c r="C271" s="55" t="s">
        <v>947</v>
      </c>
      <c r="D271" s="56"/>
      <c r="E271" s="60">
        <f>RESUMO!E271</f>
        <v>0</v>
      </c>
      <c r="F271" s="57">
        <f t="shared" si="17"/>
        <v>0</v>
      </c>
      <c r="G271" s="265"/>
      <c r="H271" s="36"/>
      <c r="I271" s="36"/>
      <c r="J271" s="58"/>
      <c r="K271" s="58" t="str">
        <f t="shared" si="16"/>
        <v/>
      </c>
    </row>
    <row r="272" spans="1:13" s="20" customFormat="1" ht="16.5" hidden="1" customHeight="1" x14ac:dyDescent="0.2">
      <c r="A272" s="279" t="s">
        <v>255</v>
      </c>
      <c r="B272" s="250" t="s">
        <v>256</v>
      </c>
      <c r="C272" s="55" t="s">
        <v>947</v>
      </c>
      <c r="D272" s="56"/>
      <c r="E272" s="60">
        <f>RESUMO!E272</f>
        <v>0</v>
      </c>
      <c r="F272" s="57">
        <f t="shared" si="17"/>
        <v>0</v>
      </c>
      <c r="G272" s="265"/>
      <c r="H272" s="36"/>
      <c r="I272" s="36"/>
      <c r="J272" s="58"/>
      <c r="K272" s="58" t="str">
        <f t="shared" si="16"/>
        <v/>
      </c>
    </row>
    <row r="273" spans="1:11" s="20" customFormat="1" ht="16.5" hidden="1" customHeight="1" x14ac:dyDescent="0.2">
      <c r="A273" s="279" t="s">
        <v>257</v>
      </c>
      <c r="B273" s="250" t="s">
        <v>258</v>
      </c>
      <c r="C273" s="55" t="s">
        <v>947</v>
      </c>
      <c r="D273" s="56"/>
      <c r="E273" s="60">
        <f>RESUMO!E273</f>
        <v>0</v>
      </c>
      <c r="F273" s="57">
        <f t="shared" si="17"/>
        <v>0</v>
      </c>
      <c r="G273" s="265"/>
      <c r="H273" s="36"/>
      <c r="I273" s="36"/>
      <c r="J273" s="58"/>
      <c r="K273" s="58" t="str">
        <f t="shared" si="16"/>
        <v/>
      </c>
    </row>
    <row r="274" spans="1:11" s="20" customFormat="1" ht="16.5" hidden="1" customHeight="1" x14ac:dyDescent="0.2">
      <c r="A274" s="279" t="s">
        <v>259</v>
      </c>
      <c r="B274" s="250" t="s">
        <v>260</v>
      </c>
      <c r="C274" s="55" t="s">
        <v>947</v>
      </c>
      <c r="D274" s="56"/>
      <c r="E274" s="60">
        <f>RESUMO!E274</f>
        <v>0</v>
      </c>
      <c r="F274" s="57">
        <f t="shared" si="17"/>
        <v>0</v>
      </c>
      <c r="G274" s="265"/>
      <c r="H274" s="36"/>
      <c r="I274" s="36"/>
      <c r="J274" s="58"/>
      <c r="K274" s="58" t="str">
        <f t="shared" si="16"/>
        <v/>
      </c>
    </row>
    <row r="275" spans="1:11" s="20" customFormat="1" ht="16.5" hidden="1" customHeight="1" x14ac:dyDescent="0.2">
      <c r="A275" s="279" t="s">
        <v>261</v>
      </c>
      <c r="B275" s="250" t="s">
        <v>262</v>
      </c>
      <c r="C275" s="55" t="s">
        <v>947</v>
      </c>
      <c r="D275" s="56"/>
      <c r="E275" s="60">
        <f>RESUMO!E275</f>
        <v>0</v>
      </c>
      <c r="F275" s="57">
        <f t="shared" si="17"/>
        <v>0</v>
      </c>
      <c r="G275" s="265"/>
      <c r="H275" s="36"/>
      <c r="I275" s="36"/>
      <c r="J275" s="58"/>
      <c r="K275" s="58" t="str">
        <f t="shared" si="16"/>
        <v/>
      </c>
    </row>
    <row r="276" spans="1:11" s="20" customFormat="1" ht="16.5" hidden="1" customHeight="1" x14ac:dyDescent="0.2">
      <c r="A276" s="279" t="s">
        <v>263</v>
      </c>
      <c r="B276" s="250" t="s">
        <v>264</v>
      </c>
      <c r="C276" s="55" t="s">
        <v>947</v>
      </c>
      <c r="D276" s="56"/>
      <c r="E276" s="60">
        <f>RESUMO!E276</f>
        <v>0</v>
      </c>
      <c r="F276" s="57">
        <f t="shared" si="17"/>
        <v>0</v>
      </c>
      <c r="G276" s="265"/>
      <c r="H276" s="36"/>
      <c r="I276" s="36"/>
      <c r="J276" s="58"/>
      <c r="K276" s="58" t="str">
        <f t="shared" si="16"/>
        <v/>
      </c>
    </row>
    <row r="277" spans="1:11" s="20" customFormat="1" ht="16.5" hidden="1" customHeight="1" thickBot="1" x14ac:dyDescent="0.25">
      <c r="A277" s="297" t="s">
        <v>265</v>
      </c>
      <c r="B277" s="294" t="s">
        <v>266</v>
      </c>
      <c r="C277" s="64" t="s">
        <v>947</v>
      </c>
      <c r="D277" s="67"/>
      <c r="E277" s="313">
        <f>RESUMO!E277</f>
        <v>0</v>
      </c>
      <c r="F277" s="198">
        <f t="shared" si="17"/>
        <v>0</v>
      </c>
      <c r="G277" s="302"/>
      <c r="H277" s="36"/>
      <c r="I277" s="36"/>
      <c r="J277" s="58"/>
      <c r="K277" s="58" t="str">
        <f t="shared" si="16"/>
        <v/>
      </c>
    </row>
    <row r="278" spans="1:11" s="20" customFormat="1" ht="16.5" hidden="1" customHeight="1" x14ac:dyDescent="0.2">
      <c r="A278" s="280" t="s">
        <v>267</v>
      </c>
      <c r="B278" s="252" t="s">
        <v>268</v>
      </c>
      <c r="C278" s="205"/>
      <c r="D278" s="206"/>
      <c r="E278" s="206"/>
      <c r="F278" s="207"/>
      <c r="G278" s="268">
        <f>SUM(F279:F290)</f>
        <v>0</v>
      </c>
      <c r="H278" s="36"/>
      <c r="I278" s="36"/>
      <c r="J278" s="58" t="s">
        <v>914</v>
      </c>
      <c r="K278" s="58" t="str">
        <f t="shared" si="16"/>
        <v/>
      </c>
    </row>
    <row r="279" spans="1:11" s="20" customFormat="1" ht="16.5" hidden="1" customHeight="1" x14ac:dyDescent="0.2">
      <c r="A279" s="279" t="s">
        <v>269</v>
      </c>
      <c r="B279" s="298" t="s">
        <v>271</v>
      </c>
      <c r="C279" s="55" t="s">
        <v>947</v>
      </c>
      <c r="D279" s="56"/>
      <c r="E279" s="60">
        <f>RESUMO!E279</f>
        <v>0</v>
      </c>
      <c r="F279" s="57">
        <f t="shared" ref="F279:F290" si="18">IF($D279=0,0,ROUND($D279*$E279,2))</f>
        <v>0</v>
      </c>
      <c r="G279" s="266"/>
      <c r="H279" s="36"/>
      <c r="I279" s="36"/>
      <c r="J279" s="58"/>
      <c r="K279" s="58" t="str">
        <f t="shared" si="16"/>
        <v/>
      </c>
    </row>
    <row r="280" spans="1:11" s="20" customFormat="1" ht="16.5" hidden="1" customHeight="1" x14ac:dyDescent="0.2">
      <c r="A280" s="279" t="s">
        <v>272</v>
      </c>
      <c r="B280" s="298" t="s">
        <v>273</v>
      </c>
      <c r="C280" s="55" t="s">
        <v>947</v>
      </c>
      <c r="D280" s="56"/>
      <c r="E280" s="60">
        <f>RESUMO!E280</f>
        <v>0</v>
      </c>
      <c r="F280" s="57">
        <f t="shared" si="18"/>
        <v>0</v>
      </c>
      <c r="G280" s="265"/>
      <c r="H280" s="36"/>
      <c r="I280" s="36"/>
      <c r="J280" s="58"/>
      <c r="K280" s="58" t="str">
        <f t="shared" si="16"/>
        <v/>
      </c>
    </row>
    <row r="281" spans="1:11" s="20" customFormat="1" ht="16.5" hidden="1" customHeight="1" x14ac:dyDescent="0.2">
      <c r="A281" s="279" t="s">
        <v>274</v>
      </c>
      <c r="B281" s="298" t="s">
        <v>275</v>
      </c>
      <c r="C281" s="55" t="s">
        <v>947</v>
      </c>
      <c r="D281" s="56"/>
      <c r="E281" s="60">
        <f>RESUMO!E281</f>
        <v>0</v>
      </c>
      <c r="F281" s="57">
        <f t="shared" si="18"/>
        <v>0</v>
      </c>
      <c r="G281" s="265"/>
      <c r="H281" s="36"/>
      <c r="I281" s="36"/>
      <c r="J281" s="58"/>
      <c r="K281" s="58" t="str">
        <f t="shared" si="16"/>
        <v/>
      </c>
    </row>
    <row r="282" spans="1:11" s="20" customFormat="1" ht="16.5" hidden="1" customHeight="1" x14ac:dyDescent="0.2">
      <c r="A282" s="279" t="s">
        <v>276</v>
      </c>
      <c r="B282" s="298" t="s">
        <v>277</v>
      </c>
      <c r="C282" s="55" t="s">
        <v>947</v>
      </c>
      <c r="D282" s="56"/>
      <c r="E282" s="60">
        <f>RESUMO!E282</f>
        <v>0</v>
      </c>
      <c r="F282" s="57">
        <f t="shared" si="18"/>
        <v>0</v>
      </c>
      <c r="G282" s="265"/>
      <c r="H282" s="36"/>
      <c r="I282" s="36"/>
      <c r="J282" s="58"/>
      <c r="K282" s="58" t="str">
        <f t="shared" si="16"/>
        <v/>
      </c>
    </row>
    <row r="283" spans="1:11" s="20" customFormat="1" ht="16.5" hidden="1" customHeight="1" x14ac:dyDescent="0.2">
      <c r="A283" s="279" t="s">
        <v>278</v>
      </c>
      <c r="B283" s="298" t="s">
        <v>279</v>
      </c>
      <c r="C283" s="55" t="s">
        <v>947</v>
      </c>
      <c r="D283" s="56"/>
      <c r="E283" s="60">
        <f>RESUMO!E283</f>
        <v>0</v>
      </c>
      <c r="F283" s="57">
        <f t="shared" si="18"/>
        <v>0</v>
      </c>
      <c r="G283" s="265"/>
      <c r="H283" s="36"/>
      <c r="I283" s="36"/>
      <c r="J283" s="58"/>
      <c r="K283" s="58" t="str">
        <f t="shared" si="16"/>
        <v/>
      </c>
    </row>
    <row r="284" spans="1:11" s="20" customFormat="1" ht="16.5" hidden="1" customHeight="1" x14ac:dyDescent="0.2">
      <c r="A284" s="279" t="s">
        <v>280</v>
      </c>
      <c r="B284" s="298" t="s">
        <v>281</v>
      </c>
      <c r="C284" s="55" t="s">
        <v>947</v>
      </c>
      <c r="D284" s="56"/>
      <c r="E284" s="60">
        <f>RESUMO!E284</f>
        <v>0</v>
      </c>
      <c r="F284" s="57">
        <f t="shared" si="18"/>
        <v>0</v>
      </c>
      <c r="G284" s="265"/>
      <c r="H284" s="36"/>
      <c r="I284" s="36"/>
      <c r="J284" s="58"/>
      <c r="K284" s="58" t="str">
        <f t="shared" si="16"/>
        <v/>
      </c>
    </row>
    <row r="285" spans="1:11" s="20" customFormat="1" ht="16.5" hidden="1" customHeight="1" x14ac:dyDescent="0.2">
      <c r="A285" s="279" t="s">
        <v>282</v>
      </c>
      <c r="B285" s="298" t="s">
        <v>283</v>
      </c>
      <c r="C285" s="55" t="s">
        <v>947</v>
      </c>
      <c r="D285" s="56"/>
      <c r="E285" s="60">
        <f>RESUMO!E285</f>
        <v>0</v>
      </c>
      <c r="F285" s="57">
        <f t="shared" si="18"/>
        <v>0</v>
      </c>
      <c r="G285" s="265"/>
      <c r="H285" s="36"/>
      <c r="I285" s="36"/>
      <c r="J285" s="58"/>
      <c r="K285" s="58" t="str">
        <f t="shared" si="16"/>
        <v/>
      </c>
    </row>
    <row r="286" spans="1:11" s="20" customFormat="1" ht="16.5" hidden="1" customHeight="1" x14ac:dyDescent="0.2">
      <c r="A286" s="279" t="s">
        <v>284</v>
      </c>
      <c r="B286" s="298" t="s">
        <v>285</v>
      </c>
      <c r="C286" s="55" t="s">
        <v>947</v>
      </c>
      <c r="D286" s="56"/>
      <c r="E286" s="60">
        <f>RESUMO!E286</f>
        <v>0</v>
      </c>
      <c r="F286" s="57">
        <f t="shared" si="18"/>
        <v>0</v>
      </c>
      <c r="G286" s="265"/>
      <c r="H286" s="36"/>
      <c r="I286" s="36"/>
      <c r="J286" s="58"/>
      <c r="K286" s="58" t="str">
        <f t="shared" si="16"/>
        <v/>
      </c>
    </row>
    <row r="287" spans="1:11" s="20" customFormat="1" ht="16.5" hidden="1" customHeight="1" x14ac:dyDescent="0.2">
      <c r="A287" s="279" t="s">
        <v>286</v>
      </c>
      <c r="B287" s="298" t="s">
        <v>287</v>
      </c>
      <c r="C287" s="55" t="s">
        <v>947</v>
      </c>
      <c r="D287" s="56"/>
      <c r="E287" s="60">
        <f>RESUMO!E287</f>
        <v>0</v>
      </c>
      <c r="F287" s="57">
        <f t="shared" si="18"/>
        <v>0</v>
      </c>
      <c r="G287" s="265"/>
      <c r="H287" s="36"/>
      <c r="I287" s="36"/>
      <c r="J287" s="58"/>
      <c r="K287" s="58" t="str">
        <f t="shared" si="16"/>
        <v/>
      </c>
    </row>
    <row r="288" spans="1:11" s="20" customFormat="1" ht="16.5" hidden="1" customHeight="1" x14ac:dyDescent="0.2">
      <c r="A288" s="279" t="s">
        <v>288</v>
      </c>
      <c r="B288" s="298" t="s">
        <v>289</v>
      </c>
      <c r="C288" s="55" t="s">
        <v>947</v>
      </c>
      <c r="D288" s="56"/>
      <c r="E288" s="60">
        <f>RESUMO!E288</f>
        <v>0</v>
      </c>
      <c r="F288" s="57">
        <f t="shared" si="18"/>
        <v>0</v>
      </c>
      <c r="G288" s="265"/>
      <c r="H288" s="36"/>
      <c r="I288" s="36"/>
      <c r="J288" s="58"/>
      <c r="K288" s="58" t="str">
        <f t="shared" si="16"/>
        <v/>
      </c>
    </row>
    <row r="289" spans="1:13" s="20" customFormat="1" ht="16.5" hidden="1" customHeight="1" x14ac:dyDescent="0.2">
      <c r="A289" s="279" t="s">
        <v>290</v>
      </c>
      <c r="B289" s="298" t="s">
        <v>291</v>
      </c>
      <c r="C289" s="55" t="s">
        <v>947</v>
      </c>
      <c r="D289" s="56"/>
      <c r="E289" s="60">
        <f>RESUMO!E289</f>
        <v>0</v>
      </c>
      <c r="F289" s="57">
        <f t="shared" si="18"/>
        <v>0</v>
      </c>
      <c r="G289" s="265"/>
      <c r="H289" s="36"/>
      <c r="I289" s="36"/>
      <c r="J289" s="58"/>
      <c r="K289" s="58" t="str">
        <f t="shared" si="16"/>
        <v/>
      </c>
    </row>
    <row r="290" spans="1:13" s="20" customFormat="1" ht="16.5" hidden="1" customHeight="1" thickBot="1" x14ac:dyDescent="0.25">
      <c r="A290" s="305" t="s">
        <v>292</v>
      </c>
      <c r="B290" s="299" t="s">
        <v>293</v>
      </c>
      <c r="C290" s="64" t="s">
        <v>937</v>
      </c>
      <c r="D290" s="67"/>
      <c r="E290" s="313">
        <f>RESUMO!E290</f>
        <v>0</v>
      </c>
      <c r="F290" s="198">
        <f t="shared" si="18"/>
        <v>0</v>
      </c>
      <c r="G290" s="302"/>
      <c r="H290" s="36"/>
      <c r="I290" s="36"/>
      <c r="J290" s="58"/>
      <c r="K290" s="58" t="str">
        <f t="shared" si="16"/>
        <v/>
      </c>
    </row>
    <row r="291" spans="1:13" ht="16.5" hidden="1" customHeight="1" x14ac:dyDescent="0.2">
      <c r="A291" s="278" t="s">
        <v>294</v>
      </c>
      <c r="B291" s="249" t="s">
        <v>884</v>
      </c>
      <c r="C291" s="209"/>
      <c r="D291" s="210"/>
      <c r="E291" s="210"/>
      <c r="F291" s="216"/>
      <c r="G291" s="267">
        <f>SUM(F292:F312)</f>
        <v>0</v>
      </c>
      <c r="H291" s="35"/>
      <c r="I291" s="36"/>
      <c r="J291" s="50" t="s">
        <v>914</v>
      </c>
      <c r="K291" s="50" t="str">
        <f t="shared" si="16"/>
        <v/>
      </c>
      <c r="M291" s="338"/>
    </row>
    <row r="292" spans="1:13" s="20" customFormat="1" ht="16.5" hidden="1" customHeight="1" x14ac:dyDescent="0.2">
      <c r="A292" s="290" t="s">
        <v>295</v>
      </c>
      <c r="B292" s="251" t="s">
        <v>296</v>
      </c>
      <c r="C292" s="55" t="s">
        <v>947</v>
      </c>
      <c r="D292" s="56"/>
      <c r="E292" s="60">
        <f>RESUMO!E292</f>
        <v>0</v>
      </c>
      <c r="F292" s="57">
        <f t="shared" ref="F292:F312" si="19">IF($D292=0,0,ROUND($D292*$E292,2))</f>
        <v>0</v>
      </c>
      <c r="G292" s="266"/>
      <c r="H292" s="36"/>
      <c r="I292" s="36"/>
      <c r="J292" s="58"/>
      <c r="K292" s="58" t="str">
        <f t="shared" si="16"/>
        <v/>
      </c>
    </row>
    <row r="293" spans="1:13" s="20" customFormat="1" ht="16.5" hidden="1" customHeight="1" x14ac:dyDescent="0.2">
      <c r="A293" s="288" t="s">
        <v>297</v>
      </c>
      <c r="B293" s="250" t="s">
        <v>298</v>
      </c>
      <c r="C293" s="55" t="s">
        <v>947</v>
      </c>
      <c r="D293" s="56"/>
      <c r="E293" s="60">
        <f>RESUMO!E293</f>
        <v>0</v>
      </c>
      <c r="F293" s="57">
        <f t="shared" si="19"/>
        <v>0</v>
      </c>
      <c r="G293" s="265"/>
      <c r="H293" s="36"/>
      <c r="I293" s="36"/>
      <c r="J293" s="58"/>
      <c r="K293" s="58" t="str">
        <f t="shared" si="16"/>
        <v/>
      </c>
    </row>
    <row r="294" spans="1:13" s="20" customFormat="1" ht="16.5" hidden="1" customHeight="1" thickBot="1" x14ac:dyDescent="0.25">
      <c r="A294" s="279" t="s">
        <v>299</v>
      </c>
      <c r="B294" s="250" t="s">
        <v>300</v>
      </c>
      <c r="C294" s="55" t="s">
        <v>947</v>
      </c>
      <c r="D294" s="60"/>
      <c r="E294" s="60">
        <f>RESUMO!E294</f>
        <v>95</v>
      </c>
      <c r="F294" s="57">
        <f t="shared" si="19"/>
        <v>0</v>
      </c>
      <c r="G294" s="265"/>
      <c r="H294" s="36"/>
      <c r="I294" s="36"/>
      <c r="J294" s="58"/>
      <c r="K294" s="50" t="str">
        <f t="shared" si="16"/>
        <v/>
      </c>
      <c r="M294" s="345">
        <f>M337*0.15</f>
        <v>0</v>
      </c>
    </row>
    <row r="295" spans="1:13" s="20" customFormat="1" ht="16.5" hidden="1" customHeight="1" x14ac:dyDescent="0.2">
      <c r="A295" s="290" t="s">
        <v>301</v>
      </c>
      <c r="B295" s="250" t="s">
        <v>302</v>
      </c>
      <c r="C295" s="55" t="s">
        <v>947</v>
      </c>
      <c r="D295" s="56"/>
      <c r="E295" s="60">
        <f>RESUMO!E295</f>
        <v>0</v>
      </c>
      <c r="F295" s="57">
        <f t="shared" si="19"/>
        <v>0</v>
      </c>
      <c r="G295" s="265"/>
      <c r="H295" s="36"/>
      <c r="I295" s="36"/>
      <c r="J295" s="58"/>
      <c r="K295" s="58" t="str">
        <f t="shared" si="16"/>
        <v/>
      </c>
    </row>
    <row r="296" spans="1:13" s="20" customFormat="1" ht="16.5" hidden="1" customHeight="1" x14ac:dyDescent="0.2">
      <c r="A296" s="279" t="s">
        <v>303</v>
      </c>
      <c r="B296" s="250" t="s">
        <v>304</v>
      </c>
      <c r="C296" s="55" t="s">
        <v>947</v>
      </c>
      <c r="D296" s="56"/>
      <c r="E296" s="60">
        <f>RESUMO!E296</f>
        <v>0</v>
      </c>
      <c r="F296" s="57">
        <f t="shared" si="19"/>
        <v>0</v>
      </c>
      <c r="G296" s="265"/>
      <c r="H296" s="36"/>
      <c r="I296" s="36"/>
      <c r="J296" s="58"/>
      <c r="K296" s="58" t="str">
        <f t="shared" si="16"/>
        <v/>
      </c>
    </row>
    <row r="297" spans="1:13" s="20" customFormat="1" ht="16.5" hidden="1" customHeight="1" x14ac:dyDescent="0.2">
      <c r="A297" s="279" t="s">
        <v>305</v>
      </c>
      <c r="B297" s="250" t="s">
        <v>306</v>
      </c>
      <c r="C297" s="55" t="s">
        <v>947</v>
      </c>
      <c r="D297" s="56"/>
      <c r="E297" s="60">
        <f>RESUMO!E297</f>
        <v>0</v>
      </c>
      <c r="F297" s="57">
        <f t="shared" si="19"/>
        <v>0</v>
      </c>
      <c r="G297" s="265"/>
      <c r="H297" s="36"/>
      <c r="I297" s="36"/>
      <c r="J297" s="58"/>
      <c r="K297" s="58" t="str">
        <f t="shared" si="16"/>
        <v/>
      </c>
    </row>
    <row r="298" spans="1:13" s="20" customFormat="1" ht="16.5" hidden="1" customHeight="1" x14ac:dyDescent="0.2">
      <c r="A298" s="279" t="s">
        <v>307</v>
      </c>
      <c r="B298" s="250" t="s">
        <v>308</v>
      </c>
      <c r="C298" s="55" t="s">
        <v>947</v>
      </c>
      <c r="D298" s="56"/>
      <c r="E298" s="60">
        <f>RESUMO!E298</f>
        <v>0</v>
      </c>
      <c r="F298" s="57">
        <f t="shared" si="19"/>
        <v>0</v>
      </c>
      <c r="G298" s="265"/>
      <c r="H298" s="36"/>
      <c r="I298" s="36"/>
      <c r="J298" s="58"/>
      <c r="K298" s="58" t="str">
        <f t="shared" si="16"/>
        <v/>
      </c>
    </row>
    <row r="299" spans="1:13" s="20" customFormat="1" ht="16.5" hidden="1" customHeight="1" x14ac:dyDescent="0.2">
      <c r="A299" s="279" t="s">
        <v>309</v>
      </c>
      <c r="B299" s="250" t="s">
        <v>310</v>
      </c>
      <c r="C299" s="55" t="s">
        <v>947</v>
      </c>
      <c r="D299" s="56"/>
      <c r="E299" s="60">
        <f>RESUMO!E299</f>
        <v>0</v>
      </c>
      <c r="F299" s="57">
        <f t="shared" si="19"/>
        <v>0</v>
      </c>
      <c r="G299" s="265"/>
      <c r="H299" s="36"/>
      <c r="I299" s="36"/>
      <c r="J299" s="58"/>
      <c r="K299" s="58" t="str">
        <f t="shared" si="16"/>
        <v/>
      </c>
    </row>
    <row r="300" spans="1:13" s="20" customFormat="1" ht="16.5" hidden="1" customHeight="1" x14ac:dyDescent="0.2">
      <c r="A300" s="279" t="s">
        <v>311</v>
      </c>
      <c r="B300" s="250" t="s">
        <v>312</v>
      </c>
      <c r="C300" s="55" t="s">
        <v>947</v>
      </c>
      <c r="D300" s="56"/>
      <c r="E300" s="60">
        <f>RESUMO!E300</f>
        <v>0</v>
      </c>
      <c r="F300" s="57">
        <f t="shared" si="19"/>
        <v>0</v>
      </c>
      <c r="G300" s="265"/>
      <c r="H300" s="36"/>
      <c r="I300" s="36"/>
      <c r="J300" s="58"/>
      <c r="K300" s="58" t="str">
        <f t="shared" si="16"/>
        <v/>
      </c>
    </row>
    <row r="301" spans="1:13" s="20" customFormat="1" ht="16.5" hidden="1" customHeight="1" x14ac:dyDescent="0.2">
      <c r="A301" s="279" t="s">
        <v>313</v>
      </c>
      <c r="B301" s="250" t="s">
        <v>314</v>
      </c>
      <c r="C301" s="55" t="s">
        <v>947</v>
      </c>
      <c r="D301" s="56"/>
      <c r="E301" s="60">
        <f>RESUMO!E301</f>
        <v>0</v>
      </c>
      <c r="F301" s="57">
        <f t="shared" si="19"/>
        <v>0</v>
      </c>
      <c r="G301" s="265"/>
      <c r="H301" s="36"/>
      <c r="I301" s="36"/>
      <c r="J301" s="58"/>
      <c r="K301" s="58" t="str">
        <f t="shared" si="16"/>
        <v/>
      </c>
    </row>
    <row r="302" spans="1:13" s="20" customFormat="1" ht="16.5" hidden="1" customHeight="1" x14ac:dyDescent="0.2">
      <c r="A302" s="279" t="s">
        <v>315</v>
      </c>
      <c r="B302" s="250" t="s">
        <v>316</v>
      </c>
      <c r="C302" s="55" t="s">
        <v>947</v>
      </c>
      <c r="D302" s="56"/>
      <c r="E302" s="60">
        <f>RESUMO!E302</f>
        <v>0</v>
      </c>
      <c r="F302" s="57">
        <f t="shared" si="19"/>
        <v>0</v>
      </c>
      <c r="G302" s="265"/>
      <c r="H302" s="36"/>
      <c r="I302" s="36"/>
      <c r="J302" s="58"/>
      <c r="K302" s="58" t="str">
        <f t="shared" si="16"/>
        <v/>
      </c>
    </row>
    <row r="303" spans="1:13" s="20" customFormat="1" ht="16.5" hidden="1" customHeight="1" x14ac:dyDescent="0.2">
      <c r="A303" s="279" t="s">
        <v>317</v>
      </c>
      <c r="B303" s="250" t="s">
        <v>318</v>
      </c>
      <c r="C303" s="55" t="s">
        <v>947</v>
      </c>
      <c r="D303" s="56"/>
      <c r="E303" s="60">
        <f>RESUMO!E303</f>
        <v>0</v>
      </c>
      <c r="F303" s="57">
        <f t="shared" si="19"/>
        <v>0</v>
      </c>
      <c r="G303" s="265"/>
      <c r="H303" s="36"/>
      <c r="I303" s="36"/>
      <c r="J303" s="58"/>
      <c r="K303" s="58" t="str">
        <f t="shared" si="16"/>
        <v/>
      </c>
    </row>
    <row r="304" spans="1:13" s="20" customFormat="1" ht="16.5" hidden="1" customHeight="1" x14ac:dyDescent="0.2">
      <c r="A304" s="279" t="s">
        <v>319</v>
      </c>
      <c r="B304" s="250" t="s">
        <v>320</v>
      </c>
      <c r="C304" s="55" t="s">
        <v>947</v>
      </c>
      <c r="D304" s="56"/>
      <c r="E304" s="60">
        <f>RESUMO!E304</f>
        <v>0</v>
      </c>
      <c r="F304" s="57">
        <f t="shared" si="19"/>
        <v>0</v>
      </c>
      <c r="G304" s="265"/>
      <c r="H304" s="36"/>
      <c r="I304" s="36"/>
      <c r="J304" s="58"/>
      <c r="K304" s="58" t="str">
        <f t="shared" si="16"/>
        <v/>
      </c>
    </row>
    <row r="305" spans="1:13" s="20" customFormat="1" ht="16.5" hidden="1" customHeight="1" x14ac:dyDescent="0.2">
      <c r="A305" s="279" t="s">
        <v>321</v>
      </c>
      <c r="B305" s="250" t="s">
        <v>322</v>
      </c>
      <c r="C305" s="55" t="s">
        <v>947</v>
      </c>
      <c r="D305" s="56"/>
      <c r="E305" s="60">
        <f>RESUMO!E305</f>
        <v>0</v>
      </c>
      <c r="F305" s="57">
        <f t="shared" si="19"/>
        <v>0</v>
      </c>
      <c r="G305" s="265"/>
      <c r="H305" s="36"/>
      <c r="I305" s="36"/>
      <c r="J305" s="58"/>
      <c r="K305" s="58" t="str">
        <f t="shared" si="16"/>
        <v/>
      </c>
    </row>
    <row r="306" spans="1:13" s="20" customFormat="1" ht="16.5" hidden="1" customHeight="1" x14ac:dyDescent="0.2">
      <c r="A306" s="279" t="s">
        <v>323</v>
      </c>
      <c r="B306" s="250" t="s">
        <v>324</v>
      </c>
      <c r="C306" s="55" t="s">
        <v>947</v>
      </c>
      <c r="D306" s="56"/>
      <c r="E306" s="60">
        <f>RESUMO!E306</f>
        <v>0</v>
      </c>
      <c r="F306" s="57">
        <f t="shared" si="19"/>
        <v>0</v>
      </c>
      <c r="G306" s="265"/>
      <c r="H306" s="36"/>
      <c r="I306" s="36"/>
      <c r="J306" s="58"/>
      <c r="K306" s="58" t="str">
        <f t="shared" si="16"/>
        <v/>
      </c>
    </row>
    <row r="307" spans="1:13" ht="16.5" hidden="1" customHeight="1" x14ac:dyDescent="0.2">
      <c r="A307" s="277" t="s">
        <v>325</v>
      </c>
      <c r="B307" s="246" t="s">
        <v>326</v>
      </c>
      <c r="C307" s="59" t="s">
        <v>947</v>
      </c>
      <c r="D307" s="60"/>
      <c r="E307" s="60">
        <f>RESUMO!E307</f>
        <v>0</v>
      </c>
      <c r="F307" s="61">
        <f t="shared" si="19"/>
        <v>0</v>
      </c>
      <c r="G307" s="263"/>
      <c r="H307" s="35"/>
      <c r="I307" s="36"/>
      <c r="J307" s="50"/>
      <c r="K307" s="50" t="str">
        <f t="shared" si="16"/>
        <v/>
      </c>
    </row>
    <row r="308" spans="1:13" s="20" customFormat="1" ht="16.5" hidden="1" customHeight="1" x14ac:dyDescent="0.2">
      <c r="A308" s="279" t="s">
        <v>327</v>
      </c>
      <c r="B308" s="250" t="s">
        <v>328</v>
      </c>
      <c r="C308" s="55" t="s">
        <v>947</v>
      </c>
      <c r="D308" s="56"/>
      <c r="E308" s="60">
        <f>RESUMO!E308</f>
        <v>0</v>
      </c>
      <c r="F308" s="57">
        <f t="shared" si="19"/>
        <v>0</v>
      </c>
      <c r="G308" s="265"/>
      <c r="H308" s="36"/>
      <c r="I308" s="36"/>
      <c r="J308" s="58"/>
      <c r="K308" s="58" t="str">
        <f t="shared" si="16"/>
        <v/>
      </c>
    </row>
    <row r="309" spans="1:13" s="20" customFormat="1" ht="16.5" hidden="1" customHeight="1" x14ac:dyDescent="0.2">
      <c r="A309" s="279" t="s">
        <v>329</v>
      </c>
      <c r="B309" s="250" t="s">
        <v>330</v>
      </c>
      <c r="C309" s="55" t="s">
        <v>947</v>
      </c>
      <c r="D309" s="56"/>
      <c r="E309" s="60">
        <f>RESUMO!E309</f>
        <v>0</v>
      </c>
      <c r="F309" s="57">
        <f t="shared" si="19"/>
        <v>0</v>
      </c>
      <c r="G309" s="265"/>
      <c r="H309" s="36"/>
      <c r="I309" s="36"/>
      <c r="J309" s="58"/>
      <c r="K309" s="58" t="str">
        <f t="shared" si="16"/>
        <v/>
      </c>
    </row>
    <row r="310" spans="1:13" s="20" customFormat="1" ht="16.5" hidden="1" customHeight="1" x14ac:dyDescent="0.2">
      <c r="A310" s="279" t="s">
        <v>331</v>
      </c>
      <c r="B310" s="250" t="s">
        <v>332</v>
      </c>
      <c r="C310" s="55" t="s">
        <v>947</v>
      </c>
      <c r="D310" s="56"/>
      <c r="E310" s="60">
        <f>RESUMO!E310</f>
        <v>0</v>
      </c>
      <c r="F310" s="57">
        <f t="shared" si="19"/>
        <v>0</v>
      </c>
      <c r="G310" s="265"/>
      <c r="H310" s="36"/>
      <c r="I310" s="36"/>
      <c r="J310" s="58"/>
      <c r="K310" s="58" t="str">
        <f t="shared" si="16"/>
        <v/>
      </c>
    </row>
    <row r="311" spans="1:13" s="20" customFormat="1" ht="16.5" hidden="1" customHeight="1" x14ac:dyDescent="0.2">
      <c r="A311" s="279" t="s">
        <v>333</v>
      </c>
      <c r="B311" s="250" t="s">
        <v>334</v>
      </c>
      <c r="C311" s="55" t="s">
        <v>947</v>
      </c>
      <c r="D311" s="56"/>
      <c r="E311" s="60">
        <f>RESUMO!E311</f>
        <v>0</v>
      </c>
      <c r="F311" s="57">
        <f t="shared" si="19"/>
        <v>0</v>
      </c>
      <c r="G311" s="265"/>
      <c r="H311" s="36"/>
      <c r="I311" s="36"/>
      <c r="J311" s="58"/>
      <c r="K311" s="58" t="str">
        <f t="shared" si="16"/>
        <v/>
      </c>
    </row>
    <row r="312" spans="1:13" s="20" customFormat="1" ht="16.5" hidden="1" customHeight="1" thickBot="1" x14ac:dyDescent="0.25">
      <c r="A312" s="288" t="s">
        <v>335</v>
      </c>
      <c r="B312" s="251" t="s">
        <v>336</v>
      </c>
      <c r="C312" s="55" t="s">
        <v>937</v>
      </c>
      <c r="D312" s="56"/>
      <c r="E312" s="60">
        <f>RESUMO!E312</f>
        <v>0</v>
      </c>
      <c r="F312" s="57">
        <f t="shared" si="19"/>
        <v>0</v>
      </c>
      <c r="G312" s="268"/>
      <c r="H312" s="36"/>
      <c r="I312" s="36"/>
      <c r="J312" s="58"/>
      <c r="K312" s="58" t="str">
        <f t="shared" si="16"/>
        <v/>
      </c>
    </row>
    <row r="313" spans="1:13" ht="16.5" hidden="1" customHeight="1" thickBot="1" x14ac:dyDescent="0.25">
      <c r="A313" s="247" t="s">
        <v>337</v>
      </c>
      <c r="B313" s="248" t="s">
        <v>888</v>
      </c>
      <c r="C313" s="202"/>
      <c r="D313" s="203"/>
      <c r="E313" s="203"/>
      <c r="F313" s="217"/>
      <c r="G313" s="193">
        <f>SUM(G314:G318)</f>
        <v>0</v>
      </c>
      <c r="H313" s="35"/>
      <c r="I313" s="54">
        <f>G313</f>
        <v>0</v>
      </c>
      <c r="J313" s="50" t="s">
        <v>911</v>
      </c>
      <c r="K313" s="50" t="str">
        <f t="shared" si="16"/>
        <v/>
      </c>
      <c r="M313" s="338"/>
    </row>
    <row r="314" spans="1:13" s="20" customFormat="1" ht="16.5" hidden="1" customHeight="1" x14ac:dyDescent="0.2">
      <c r="A314" s="280" t="s">
        <v>338</v>
      </c>
      <c r="B314" s="252" t="s">
        <v>1065</v>
      </c>
      <c r="C314" s="205"/>
      <c r="D314" s="206"/>
      <c r="E314" s="206"/>
      <c r="F314" s="207"/>
      <c r="G314" s="268">
        <f>SUM(F315:F317)</f>
        <v>0</v>
      </c>
      <c r="H314" s="36"/>
      <c r="I314" s="36"/>
      <c r="J314" s="58" t="s">
        <v>914</v>
      </c>
      <c r="K314" s="58" t="str">
        <f t="shared" si="16"/>
        <v/>
      </c>
    </row>
    <row r="315" spans="1:13" s="20" customFormat="1" ht="16.5" hidden="1" customHeight="1" x14ac:dyDescent="0.2">
      <c r="A315" s="279" t="s">
        <v>339</v>
      </c>
      <c r="B315" s="251" t="s">
        <v>340</v>
      </c>
      <c r="C315" s="55" t="s">
        <v>889</v>
      </c>
      <c r="D315" s="56"/>
      <c r="E315" s="60">
        <f>RESUMO!E315</f>
        <v>0</v>
      </c>
      <c r="F315" s="208">
        <f>IF($D315=0,0,ROUND($D315*$E315,2))</f>
        <v>0</v>
      </c>
      <c r="G315" s="265"/>
      <c r="H315" s="36"/>
      <c r="I315" s="36"/>
      <c r="J315" s="58"/>
      <c r="K315" s="58" t="str">
        <f t="shared" si="16"/>
        <v/>
      </c>
    </row>
    <row r="316" spans="1:13" s="20" customFormat="1" ht="16.5" hidden="1" customHeight="1" x14ac:dyDescent="0.2">
      <c r="A316" s="279" t="s">
        <v>341</v>
      </c>
      <c r="B316" s="251" t="s">
        <v>342</v>
      </c>
      <c r="C316" s="55" t="s">
        <v>889</v>
      </c>
      <c r="D316" s="56"/>
      <c r="E316" s="60">
        <f>RESUMO!E316</f>
        <v>0</v>
      </c>
      <c r="F316" s="208">
        <f>IF($D316=0,0,ROUND($D316*$E316,2))</f>
        <v>0</v>
      </c>
      <c r="G316" s="265"/>
      <c r="H316" s="36"/>
      <c r="I316" s="36"/>
      <c r="J316" s="58"/>
      <c r="K316" s="58" t="str">
        <f t="shared" ref="K316:K379" si="20">IF(G316&gt;0,"X",IF(F316&gt;0,"X",""))</f>
        <v/>
      </c>
    </row>
    <row r="317" spans="1:13" s="20" customFormat="1" ht="16.5" hidden="1" customHeight="1" thickBot="1" x14ac:dyDescent="0.25">
      <c r="A317" s="305" t="s">
        <v>343</v>
      </c>
      <c r="B317" s="294" t="s">
        <v>344</v>
      </c>
      <c r="C317" s="64" t="s">
        <v>889</v>
      </c>
      <c r="D317" s="67"/>
      <c r="E317" s="313">
        <f>RESUMO!E317</f>
        <v>0</v>
      </c>
      <c r="F317" s="198">
        <f>IF($D317=0,0,ROUND($D317*$E317,2))</f>
        <v>0</v>
      </c>
      <c r="G317" s="302"/>
      <c r="H317" s="36"/>
      <c r="I317" s="36"/>
      <c r="J317" s="58"/>
      <c r="K317" s="58" t="str">
        <f t="shared" si="20"/>
        <v/>
      </c>
    </row>
    <row r="318" spans="1:13" ht="16.5" hidden="1" customHeight="1" x14ac:dyDescent="0.2">
      <c r="A318" s="278" t="s">
        <v>345</v>
      </c>
      <c r="B318" s="249" t="s">
        <v>888</v>
      </c>
      <c r="C318" s="209"/>
      <c r="D318" s="210"/>
      <c r="E318" s="210"/>
      <c r="F318" s="216"/>
      <c r="G318" s="267">
        <f>SUM(F319:F330)</f>
        <v>0</v>
      </c>
      <c r="H318" s="35"/>
      <c r="I318" s="36"/>
      <c r="J318" s="50" t="s">
        <v>914</v>
      </c>
      <c r="K318" s="50" t="str">
        <f t="shared" si="20"/>
        <v/>
      </c>
      <c r="M318" s="338"/>
    </row>
    <row r="319" spans="1:13" s="20" customFormat="1" ht="16.5" hidden="1" customHeight="1" x14ac:dyDescent="0.2">
      <c r="A319" s="279" t="s">
        <v>346</v>
      </c>
      <c r="B319" s="251" t="s">
        <v>347</v>
      </c>
      <c r="C319" s="55" t="s">
        <v>889</v>
      </c>
      <c r="D319" s="56"/>
      <c r="E319" s="60">
        <f>RESUMO!E319</f>
        <v>0</v>
      </c>
      <c r="F319" s="57">
        <f t="shared" ref="F319:F330" si="21">IF($D319=0,0,ROUND($D319*$E319,2))</f>
        <v>0</v>
      </c>
      <c r="G319" s="266"/>
      <c r="H319" s="36"/>
      <c r="I319" s="36"/>
      <c r="J319" s="58"/>
      <c r="K319" s="58" t="str">
        <f t="shared" si="20"/>
        <v/>
      </c>
    </row>
    <row r="320" spans="1:13" s="20" customFormat="1" ht="16.5" hidden="1" customHeight="1" x14ac:dyDescent="0.2">
      <c r="A320" s="279" t="s">
        <v>348</v>
      </c>
      <c r="B320" s="250" t="s">
        <v>349</v>
      </c>
      <c r="C320" s="55" t="s">
        <v>889</v>
      </c>
      <c r="D320" s="56"/>
      <c r="E320" s="60">
        <f>RESUMO!E320</f>
        <v>0</v>
      </c>
      <c r="F320" s="57">
        <f t="shared" si="21"/>
        <v>0</v>
      </c>
      <c r="G320" s="265"/>
      <c r="H320" s="36"/>
      <c r="I320" s="36"/>
      <c r="J320" s="58"/>
      <c r="K320" s="58" t="str">
        <f t="shared" si="20"/>
        <v/>
      </c>
    </row>
    <row r="321" spans="1:13" s="20" customFormat="1" ht="16.5" hidden="1" customHeight="1" x14ac:dyDescent="0.2">
      <c r="A321" s="279" t="s">
        <v>350</v>
      </c>
      <c r="B321" s="250" t="s">
        <v>351</v>
      </c>
      <c r="C321" s="55" t="s">
        <v>889</v>
      </c>
      <c r="D321" s="56"/>
      <c r="E321" s="60">
        <f>RESUMO!E321</f>
        <v>0</v>
      </c>
      <c r="F321" s="57">
        <f t="shared" si="21"/>
        <v>0</v>
      </c>
      <c r="G321" s="265"/>
      <c r="H321" s="36"/>
      <c r="I321" s="36"/>
      <c r="J321" s="58"/>
      <c r="K321" s="58" t="str">
        <f t="shared" si="20"/>
        <v/>
      </c>
    </row>
    <row r="322" spans="1:13" ht="16.5" hidden="1" customHeight="1" x14ac:dyDescent="0.2">
      <c r="A322" s="277" t="s">
        <v>352</v>
      </c>
      <c r="B322" s="246" t="s">
        <v>353</v>
      </c>
      <c r="C322" s="59" t="s">
        <v>889</v>
      </c>
      <c r="D322" s="60"/>
      <c r="E322" s="60">
        <f>RESUMO!E322</f>
        <v>26.5</v>
      </c>
      <c r="F322" s="61">
        <f t="shared" si="21"/>
        <v>0</v>
      </c>
      <c r="G322" s="263"/>
      <c r="H322" s="35"/>
      <c r="I322" s="36"/>
      <c r="J322" s="50"/>
      <c r="K322" s="50" t="str">
        <f t="shared" si="20"/>
        <v/>
      </c>
    </row>
    <row r="323" spans="1:13" s="20" customFormat="1" ht="16.5" hidden="1" customHeight="1" x14ac:dyDescent="0.2">
      <c r="A323" s="279" t="s">
        <v>354</v>
      </c>
      <c r="B323" s="250" t="s">
        <v>355</v>
      </c>
      <c r="C323" s="55" t="s">
        <v>889</v>
      </c>
      <c r="D323" s="56"/>
      <c r="E323" s="60">
        <f>RESUMO!E323</f>
        <v>0</v>
      </c>
      <c r="F323" s="57">
        <f t="shared" si="21"/>
        <v>0</v>
      </c>
      <c r="G323" s="265"/>
      <c r="H323" s="36"/>
      <c r="I323" s="36"/>
      <c r="J323" s="58"/>
      <c r="K323" s="58" t="str">
        <f t="shared" si="20"/>
        <v/>
      </c>
    </row>
    <row r="324" spans="1:13" s="20" customFormat="1" ht="16.5" hidden="1" customHeight="1" thickBot="1" x14ac:dyDescent="0.25">
      <c r="A324" s="279" t="s">
        <v>356</v>
      </c>
      <c r="B324" s="250" t="s">
        <v>357</v>
      </c>
      <c r="C324" s="55" t="s">
        <v>889</v>
      </c>
      <c r="D324" s="347"/>
      <c r="E324" s="60">
        <f>RESUMO!E324</f>
        <v>27.84</v>
      </c>
      <c r="F324" s="57">
        <f t="shared" si="21"/>
        <v>0</v>
      </c>
      <c r="G324" s="265"/>
      <c r="H324" s="36"/>
      <c r="I324" s="36"/>
      <c r="J324" s="58"/>
      <c r="K324" s="50" t="str">
        <f t="shared" si="20"/>
        <v/>
      </c>
      <c r="M324" s="345">
        <f>D324</f>
        <v>0</v>
      </c>
    </row>
    <row r="325" spans="1:13" s="20" customFormat="1" ht="16.5" hidden="1" customHeight="1" x14ac:dyDescent="0.2">
      <c r="A325" s="279" t="s">
        <v>358</v>
      </c>
      <c r="B325" s="250" t="s">
        <v>359</v>
      </c>
      <c r="C325" s="55" t="s">
        <v>889</v>
      </c>
      <c r="D325" s="56"/>
      <c r="E325" s="60">
        <f>RESUMO!E325</f>
        <v>0</v>
      </c>
      <c r="F325" s="57">
        <f t="shared" si="21"/>
        <v>0</v>
      </c>
      <c r="G325" s="265"/>
      <c r="H325" s="36"/>
      <c r="I325" s="36"/>
      <c r="J325" s="58"/>
      <c r="K325" s="58" t="str">
        <f t="shared" si="20"/>
        <v/>
      </c>
    </row>
    <row r="326" spans="1:13" s="20" customFormat="1" ht="16.5" hidden="1" customHeight="1" x14ac:dyDescent="0.2">
      <c r="A326" s="279" t="s">
        <v>360</v>
      </c>
      <c r="B326" s="250" t="s">
        <v>361</v>
      </c>
      <c r="C326" s="55" t="s">
        <v>889</v>
      </c>
      <c r="D326" s="56"/>
      <c r="E326" s="60">
        <f>RESUMO!E326</f>
        <v>0</v>
      </c>
      <c r="F326" s="57">
        <f t="shared" si="21"/>
        <v>0</v>
      </c>
      <c r="G326" s="265"/>
      <c r="H326" s="36"/>
      <c r="I326" s="36"/>
      <c r="J326" s="58"/>
      <c r="K326" s="58" t="str">
        <f t="shared" si="20"/>
        <v/>
      </c>
    </row>
    <row r="327" spans="1:13" s="20" customFormat="1" ht="16.5" hidden="1" customHeight="1" x14ac:dyDescent="0.2">
      <c r="A327" s="279" t="s">
        <v>362</v>
      </c>
      <c r="B327" s="250" t="s">
        <v>363</v>
      </c>
      <c r="C327" s="55" t="s">
        <v>889</v>
      </c>
      <c r="D327" s="56"/>
      <c r="E327" s="60">
        <f>RESUMO!E327</f>
        <v>0</v>
      </c>
      <c r="F327" s="57">
        <f t="shared" si="21"/>
        <v>0</v>
      </c>
      <c r="G327" s="265"/>
      <c r="H327" s="36"/>
      <c r="I327" s="36"/>
      <c r="J327" s="58"/>
      <c r="K327" s="58" t="str">
        <f t="shared" si="20"/>
        <v/>
      </c>
    </row>
    <row r="328" spans="1:13" s="20" customFormat="1" ht="16.5" hidden="1" customHeight="1" x14ac:dyDescent="0.2">
      <c r="A328" s="288" t="s">
        <v>364</v>
      </c>
      <c r="B328" s="250" t="s">
        <v>365</v>
      </c>
      <c r="C328" s="55" t="s">
        <v>889</v>
      </c>
      <c r="D328" s="56"/>
      <c r="E328" s="60">
        <f>RESUMO!E328</f>
        <v>0</v>
      </c>
      <c r="F328" s="57">
        <f t="shared" si="21"/>
        <v>0</v>
      </c>
      <c r="G328" s="265"/>
      <c r="H328" s="36"/>
      <c r="I328" s="36"/>
      <c r="J328" s="58"/>
      <c r="K328" s="58" t="str">
        <f t="shared" si="20"/>
        <v/>
      </c>
    </row>
    <row r="329" spans="1:13" s="20" customFormat="1" ht="16.5" hidden="1" customHeight="1" x14ac:dyDescent="0.2">
      <c r="A329" s="279" t="s">
        <v>366</v>
      </c>
      <c r="B329" s="250" t="s">
        <v>367</v>
      </c>
      <c r="C329" s="55" t="s">
        <v>889</v>
      </c>
      <c r="D329" s="56"/>
      <c r="E329" s="60">
        <f>RESUMO!E329</f>
        <v>0</v>
      </c>
      <c r="F329" s="57">
        <f t="shared" si="21"/>
        <v>0</v>
      </c>
      <c r="G329" s="265"/>
      <c r="H329" s="36"/>
      <c r="I329" s="36"/>
      <c r="J329" s="58"/>
      <c r="K329" s="58" t="str">
        <f t="shared" si="20"/>
        <v/>
      </c>
    </row>
    <row r="330" spans="1:13" s="20" customFormat="1" ht="16.5" hidden="1" customHeight="1" thickBot="1" x14ac:dyDescent="0.25">
      <c r="A330" s="288" t="s">
        <v>368</v>
      </c>
      <c r="B330" s="251" t="s">
        <v>369</v>
      </c>
      <c r="C330" s="55" t="s">
        <v>889</v>
      </c>
      <c r="D330" s="56"/>
      <c r="E330" s="60">
        <f>RESUMO!E330</f>
        <v>0</v>
      </c>
      <c r="F330" s="57">
        <f t="shared" si="21"/>
        <v>0</v>
      </c>
      <c r="G330" s="265"/>
      <c r="H330" s="36"/>
      <c r="I330" s="36"/>
      <c r="J330" s="58"/>
      <c r="K330" s="58" t="str">
        <f t="shared" si="20"/>
        <v/>
      </c>
    </row>
    <row r="331" spans="1:13" ht="16.5" hidden="1" customHeight="1" thickBot="1" x14ac:dyDescent="0.25">
      <c r="A331" s="247" t="s">
        <v>370</v>
      </c>
      <c r="B331" s="248" t="s">
        <v>886</v>
      </c>
      <c r="C331" s="202"/>
      <c r="D331" s="203"/>
      <c r="E331" s="203"/>
      <c r="F331" s="217"/>
      <c r="G331" s="193">
        <f>SUM(G332:G387)</f>
        <v>0</v>
      </c>
      <c r="H331" s="35"/>
      <c r="I331" s="54">
        <f>G331</f>
        <v>0</v>
      </c>
      <c r="J331" s="50" t="s">
        <v>911</v>
      </c>
      <c r="K331" s="50" t="str">
        <f t="shared" si="20"/>
        <v/>
      </c>
      <c r="M331" s="338"/>
    </row>
    <row r="332" spans="1:13" s="20" customFormat="1" ht="16.5" hidden="1" customHeight="1" x14ac:dyDescent="0.2">
      <c r="A332" s="280" t="s">
        <v>371</v>
      </c>
      <c r="B332" s="252" t="s">
        <v>1065</v>
      </c>
      <c r="C332" s="205"/>
      <c r="D332" s="206"/>
      <c r="E332" s="206"/>
      <c r="F332" s="207"/>
      <c r="G332" s="268">
        <f>SUM(F333:F335)</f>
        <v>0</v>
      </c>
      <c r="H332" s="36"/>
      <c r="I332" s="36"/>
      <c r="J332" s="58" t="s">
        <v>914</v>
      </c>
      <c r="K332" s="58" t="str">
        <f t="shared" si="20"/>
        <v/>
      </c>
    </row>
    <row r="333" spans="1:13" s="20" customFormat="1" ht="16.5" hidden="1" customHeight="1" x14ac:dyDescent="0.2">
      <c r="A333" s="279" t="s">
        <v>372</v>
      </c>
      <c r="B333" s="251" t="s">
        <v>373</v>
      </c>
      <c r="C333" s="55" t="s">
        <v>937</v>
      </c>
      <c r="D333" s="60"/>
      <c r="E333" s="60">
        <f>RESUMO!E333</f>
        <v>0</v>
      </c>
      <c r="F333" s="57">
        <f>IF($D333=0,0,ROUND($D333*$E333,2))</f>
        <v>0</v>
      </c>
      <c r="G333" s="265"/>
      <c r="H333" s="36"/>
      <c r="I333" s="36"/>
      <c r="J333" s="58"/>
      <c r="K333" s="58" t="str">
        <f t="shared" si="20"/>
        <v/>
      </c>
    </row>
    <row r="334" spans="1:13" s="20" customFormat="1" ht="16.5" hidden="1" customHeight="1" x14ac:dyDescent="0.2">
      <c r="A334" s="304" t="s">
        <v>374</v>
      </c>
      <c r="B334" s="250" t="s">
        <v>375</v>
      </c>
      <c r="C334" s="55" t="s">
        <v>947</v>
      </c>
      <c r="D334" s="56"/>
      <c r="E334" s="60">
        <f>RESUMO!E334</f>
        <v>0</v>
      </c>
      <c r="F334" s="57">
        <f>IF($D334=0,0,ROUND($D334*$E334,2))</f>
        <v>0</v>
      </c>
      <c r="G334" s="265"/>
      <c r="H334" s="36"/>
      <c r="I334" s="36"/>
      <c r="J334" s="58"/>
      <c r="K334" s="58" t="str">
        <f t="shared" si="20"/>
        <v/>
      </c>
    </row>
    <row r="335" spans="1:13" s="20" customFormat="1" ht="16.5" hidden="1" customHeight="1" thickBot="1" x14ac:dyDescent="0.25">
      <c r="A335" s="305" t="s">
        <v>376</v>
      </c>
      <c r="B335" s="294" t="s">
        <v>377</v>
      </c>
      <c r="C335" s="64" t="s">
        <v>947</v>
      </c>
      <c r="D335" s="67"/>
      <c r="E335" s="313">
        <f>RESUMO!E335</f>
        <v>0</v>
      </c>
      <c r="F335" s="198">
        <f>IF($D335=0,0,ROUND($D335*$E335,2))</f>
        <v>0</v>
      </c>
      <c r="G335" s="302"/>
      <c r="H335" s="36"/>
      <c r="I335" s="36"/>
      <c r="J335" s="58"/>
      <c r="K335" s="58" t="str">
        <f t="shared" si="20"/>
        <v/>
      </c>
    </row>
    <row r="336" spans="1:13" s="20" customFormat="1" ht="16.5" hidden="1" customHeight="1" x14ac:dyDescent="0.2">
      <c r="A336" s="280" t="s">
        <v>378</v>
      </c>
      <c r="B336" s="252" t="s">
        <v>885</v>
      </c>
      <c r="C336" s="205"/>
      <c r="D336" s="206"/>
      <c r="E336" s="206"/>
      <c r="F336" s="207"/>
      <c r="G336" s="268">
        <f>SUM(F337:F339)</f>
        <v>0</v>
      </c>
      <c r="H336" s="36"/>
      <c r="I336" s="36"/>
      <c r="J336" s="58" t="s">
        <v>914</v>
      </c>
      <c r="K336" s="50" t="str">
        <f t="shared" si="20"/>
        <v/>
      </c>
      <c r="M336" s="345"/>
    </row>
    <row r="337" spans="1:13" s="20" customFormat="1" ht="16.5" hidden="1" customHeight="1" x14ac:dyDescent="0.2">
      <c r="A337" s="279" t="s">
        <v>379</v>
      </c>
      <c r="B337" s="251" t="s">
        <v>894</v>
      </c>
      <c r="C337" s="55" t="s">
        <v>937</v>
      </c>
      <c r="D337" s="60"/>
      <c r="E337" s="60">
        <f>RESUMO!E337</f>
        <v>1.5</v>
      </c>
      <c r="F337" s="57">
        <f>IF($D337=0,0,ROUND($D337*$E337,2))</f>
        <v>0</v>
      </c>
      <c r="G337" s="266"/>
      <c r="H337" s="36"/>
      <c r="I337" s="36"/>
      <c r="J337" s="58"/>
      <c r="K337" s="50" t="str">
        <f t="shared" si="20"/>
        <v/>
      </c>
      <c r="M337" s="345">
        <f>D337</f>
        <v>0</v>
      </c>
    </row>
    <row r="338" spans="1:13" s="20" customFormat="1" ht="16.5" hidden="1" customHeight="1" x14ac:dyDescent="0.2">
      <c r="A338" s="290" t="s">
        <v>381</v>
      </c>
      <c r="B338" s="250" t="s">
        <v>382</v>
      </c>
      <c r="C338" s="55" t="s">
        <v>937</v>
      </c>
      <c r="D338" s="60"/>
      <c r="E338" s="60">
        <f>RESUMO!E338</f>
        <v>1</v>
      </c>
      <c r="F338" s="57">
        <f>IF($D338=0,0,ROUND($D338*$E338,2))</f>
        <v>0</v>
      </c>
      <c r="G338" s="265"/>
      <c r="H338" s="36"/>
      <c r="I338" s="36"/>
      <c r="J338" s="58"/>
      <c r="K338" s="58" t="str">
        <f t="shared" si="20"/>
        <v/>
      </c>
    </row>
    <row r="339" spans="1:13" s="20" customFormat="1" ht="16.5" hidden="1" customHeight="1" thickBot="1" x14ac:dyDescent="0.25">
      <c r="A339" s="305" t="s">
        <v>383</v>
      </c>
      <c r="B339" s="294" t="s">
        <v>384</v>
      </c>
      <c r="C339" s="64" t="s">
        <v>937</v>
      </c>
      <c r="D339" s="313"/>
      <c r="E339" s="313">
        <f>RESUMO!E339</f>
        <v>5.3</v>
      </c>
      <c r="F339" s="198">
        <f>IF($D339=0,0,ROUND($D339*$E339,2))</f>
        <v>0</v>
      </c>
      <c r="G339" s="302"/>
      <c r="H339" s="36"/>
      <c r="I339" s="36"/>
      <c r="J339" s="58"/>
      <c r="K339" s="50" t="str">
        <f t="shared" si="20"/>
        <v/>
      </c>
      <c r="M339" s="345"/>
    </row>
    <row r="340" spans="1:13" ht="16.5" hidden="1" customHeight="1" x14ac:dyDescent="0.2">
      <c r="A340" s="278" t="s">
        <v>385</v>
      </c>
      <c r="B340" s="249" t="s">
        <v>386</v>
      </c>
      <c r="C340" s="209"/>
      <c r="D340" s="210"/>
      <c r="E340" s="210"/>
      <c r="F340" s="216"/>
      <c r="G340" s="267">
        <f>SUM(F341:F356)</f>
        <v>0</v>
      </c>
      <c r="H340" s="35"/>
      <c r="I340" s="36"/>
      <c r="J340" s="50" t="s">
        <v>914</v>
      </c>
      <c r="K340" s="50" t="str">
        <f t="shared" si="20"/>
        <v/>
      </c>
    </row>
    <row r="341" spans="1:13" ht="16.5" hidden="1" customHeight="1" x14ac:dyDescent="0.2">
      <c r="A341" s="306" t="s">
        <v>387</v>
      </c>
      <c r="B341" s="283" t="s">
        <v>388</v>
      </c>
      <c r="C341" s="59" t="s">
        <v>937</v>
      </c>
      <c r="D341" s="60"/>
      <c r="E341" s="60">
        <f>RESUMO!E341</f>
        <v>0</v>
      </c>
      <c r="F341" s="61">
        <f t="shared" ref="F341:F356" si="22">IF($D341=0,0,ROUND($D341*$E341,2))</f>
        <v>0</v>
      </c>
      <c r="G341" s="264"/>
      <c r="H341" s="35"/>
      <c r="I341" s="36"/>
      <c r="J341" s="50"/>
      <c r="K341" s="50" t="str">
        <f t="shared" si="20"/>
        <v/>
      </c>
    </row>
    <row r="342" spans="1:13" s="20" customFormat="1" ht="16.5" hidden="1" customHeight="1" x14ac:dyDescent="0.2">
      <c r="A342" s="279" t="s">
        <v>389</v>
      </c>
      <c r="B342" s="250" t="s">
        <v>390</v>
      </c>
      <c r="C342" s="55" t="s">
        <v>937</v>
      </c>
      <c r="D342" s="56"/>
      <c r="E342" s="60">
        <f>RESUMO!E342</f>
        <v>0</v>
      </c>
      <c r="F342" s="57">
        <f t="shared" si="22"/>
        <v>0</v>
      </c>
      <c r="G342" s="265"/>
      <c r="H342" s="36"/>
      <c r="I342" s="36"/>
      <c r="J342" s="58"/>
      <c r="K342" s="58" t="str">
        <f t="shared" si="20"/>
        <v/>
      </c>
    </row>
    <row r="343" spans="1:13" s="20" customFormat="1" ht="16.5" hidden="1" customHeight="1" x14ac:dyDescent="0.2">
      <c r="A343" s="290" t="s">
        <v>391</v>
      </c>
      <c r="B343" s="250" t="s">
        <v>392</v>
      </c>
      <c r="C343" s="55" t="s">
        <v>937</v>
      </c>
      <c r="D343" s="56"/>
      <c r="E343" s="60">
        <f>RESUMO!E343</f>
        <v>0</v>
      </c>
      <c r="F343" s="57">
        <f t="shared" si="22"/>
        <v>0</v>
      </c>
      <c r="G343" s="265"/>
      <c r="H343" s="36"/>
      <c r="I343" s="36"/>
      <c r="J343" s="58"/>
      <c r="K343" s="58" t="str">
        <f t="shared" si="20"/>
        <v/>
      </c>
    </row>
    <row r="344" spans="1:13" s="20" customFormat="1" ht="16.5" hidden="1" customHeight="1" x14ac:dyDescent="0.2">
      <c r="A344" s="279" t="s">
        <v>393</v>
      </c>
      <c r="B344" s="250" t="s">
        <v>394</v>
      </c>
      <c r="C344" s="55" t="s">
        <v>937</v>
      </c>
      <c r="D344" s="56"/>
      <c r="E344" s="60">
        <f>RESUMO!E344</f>
        <v>0</v>
      </c>
      <c r="F344" s="57">
        <f t="shared" si="22"/>
        <v>0</v>
      </c>
      <c r="G344" s="265"/>
      <c r="H344" s="36"/>
      <c r="I344" s="36"/>
      <c r="J344" s="58"/>
      <c r="K344" s="58" t="str">
        <f t="shared" si="20"/>
        <v/>
      </c>
    </row>
    <row r="345" spans="1:13" s="20" customFormat="1" ht="16.5" hidden="1" customHeight="1" x14ac:dyDescent="0.2">
      <c r="A345" s="279" t="s">
        <v>395</v>
      </c>
      <c r="B345" s="250" t="s">
        <v>396</v>
      </c>
      <c r="C345" s="55" t="s">
        <v>937</v>
      </c>
      <c r="D345" s="56"/>
      <c r="E345" s="60">
        <f>RESUMO!E345</f>
        <v>0</v>
      </c>
      <c r="F345" s="57">
        <f t="shared" si="22"/>
        <v>0</v>
      </c>
      <c r="G345" s="265"/>
      <c r="H345" s="36"/>
      <c r="I345" s="36"/>
      <c r="J345" s="58"/>
      <c r="K345" s="58" t="str">
        <f t="shared" si="20"/>
        <v/>
      </c>
    </row>
    <row r="346" spans="1:13" s="20" customFormat="1" ht="16.5" hidden="1" customHeight="1" x14ac:dyDescent="0.2">
      <c r="A346" s="279" t="s">
        <v>397</v>
      </c>
      <c r="B346" s="250" t="s">
        <v>398</v>
      </c>
      <c r="C346" s="55" t="s">
        <v>937</v>
      </c>
      <c r="D346" s="56"/>
      <c r="E346" s="60">
        <f>RESUMO!E346</f>
        <v>0</v>
      </c>
      <c r="F346" s="57">
        <f t="shared" si="22"/>
        <v>0</v>
      </c>
      <c r="G346" s="265"/>
      <c r="H346" s="36"/>
      <c r="I346" s="36"/>
      <c r="J346" s="58"/>
      <c r="K346" s="58" t="str">
        <f t="shared" si="20"/>
        <v/>
      </c>
    </row>
    <row r="347" spans="1:13" s="20" customFormat="1" ht="16.5" hidden="1" customHeight="1" x14ac:dyDescent="0.2">
      <c r="A347" s="279" t="s">
        <v>399</v>
      </c>
      <c r="B347" s="250" t="s">
        <v>400</v>
      </c>
      <c r="C347" s="55" t="s">
        <v>937</v>
      </c>
      <c r="D347" s="56"/>
      <c r="E347" s="60">
        <f>RESUMO!E347</f>
        <v>0</v>
      </c>
      <c r="F347" s="57">
        <f t="shared" si="22"/>
        <v>0</v>
      </c>
      <c r="G347" s="265"/>
      <c r="H347" s="36"/>
      <c r="I347" s="36"/>
      <c r="J347" s="58"/>
      <c r="K347" s="58" t="str">
        <f t="shared" si="20"/>
        <v/>
      </c>
    </row>
    <row r="348" spans="1:13" s="20" customFormat="1" ht="16.5" hidden="1" customHeight="1" x14ac:dyDescent="0.2">
      <c r="A348" s="279" t="s">
        <v>401</v>
      </c>
      <c r="B348" s="250" t="s">
        <v>402</v>
      </c>
      <c r="C348" s="55" t="s">
        <v>937</v>
      </c>
      <c r="D348" s="56"/>
      <c r="E348" s="60">
        <f>RESUMO!E348</f>
        <v>0</v>
      </c>
      <c r="F348" s="57">
        <f t="shared" si="22"/>
        <v>0</v>
      </c>
      <c r="G348" s="265"/>
      <c r="H348" s="36"/>
      <c r="I348" s="36"/>
      <c r="J348" s="58"/>
      <c r="K348" s="58" t="str">
        <f t="shared" si="20"/>
        <v/>
      </c>
    </row>
    <row r="349" spans="1:13" s="20" customFormat="1" ht="16.5" hidden="1" customHeight="1" x14ac:dyDescent="0.2">
      <c r="A349" s="279" t="s">
        <v>403</v>
      </c>
      <c r="B349" s="250" t="s">
        <v>404</v>
      </c>
      <c r="C349" s="55" t="s">
        <v>937</v>
      </c>
      <c r="D349" s="56"/>
      <c r="E349" s="60">
        <f>RESUMO!E349</f>
        <v>0</v>
      </c>
      <c r="F349" s="57">
        <f t="shared" si="22"/>
        <v>0</v>
      </c>
      <c r="G349" s="265"/>
      <c r="H349" s="36"/>
      <c r="I349" s="36"/>
      <c r="J349" s="58"/>
      <c r="K349" s="58" t="str">
        <f t="shared" si="20"/>
        <v/>
      </c>
    </row>
    <row r="350" spans="1:13" s="20" customFormat="1" ht="16.5" hidden="1" customHeight="1" x14ac:dyDescent="0.2">
      <c r="A350" s="279" t="s">
        <v>405</v>
      </c>
      <c r="B350" s="250" t="s">
        <v>406</v>
      </c>
      <c r="C350" s="55" t="s">
        <v>937</v>
      </c>
      <c r="D350" s="56"/>
      <c r="E350" s="60">
        <f>RESUMO!E350</f>
        <v>0</v>
      </c>
      <c r="F350" s="57">
        <f t="shared" si="22"/>
        <v>0</v>
      </c>
      <c r="G350" s="265"/>
      <c r="H350" s="36"/>
      <c r="I350" s="36"/>
      <c r="J350" s="58"/>
      <c r="K350" s="58" t="str">
        <f t="shared" si="20"/>
        <v/>
      </c>
    </row>
    <row r="351" spans="1:13" s="20" customFormat="1" ht="16.5" hidden="1" customHeight="1" x14ac:dyDescent="0.2">
      <c r="A351" s="279" t="s">
        <v>407</v>
      </c>
      <c r="B351" s="250" t="s">
        <v>408</v>
      </c>
      <c r="C351" s="55" t="s">
        <v>937</v>
      </c>
      <c r="D351" s="56"/>
      <c r="E351" s="60">
        <f>RESUMO!E351</f>
        <v>0</v>
      </c>
      <c r="F351" s="57">
        <f t="shared" si="22"/>
        <v>0</v>
      </c>
      <c r="G351" s="265"/>
      <c r="H351" s="36"/>
      <c r="I351" s="36"/>
      <c r="J351" s="58"/>
      <c r="K351" s="58" t="str">
        <f t="shared" si="20"/>
        <v/>
      </c>
    </row>
    <row r="352" spans="1:13" s="20" customFormat="1" ht="16.5" hidden="1" customHeight="1" x14ac:dyDescent="0.2">
      <c r="A352" s="279" t="s">
        <v>409</v>
      </c>
      <c r="B352" s="250" t="s">
        <v>410</v>
      </c>
      <c r="C352" s="55" t="s">
        <v>937</v>
      </c>
      <c r="D352" s="56"/>
      <c r="E352" s="60">
        <f>RESUMO!E352</f>
        <v>0</v>
      </c>
      <c r="F352" s="57">
        <f t="shared" si="22"/>
        <v>0</v>
      </c>
      <c r="G352" s="265"/>
      <c r="H352" s="36"/>
      <c r="I352" s="36"/>
      <c r="J352" s="58"/>
      <c r="K352" s="58" t="str">
        <f t="shared" si="20"/>
        <v/>
      </c>
    </row>
    <row r="353" spans="1:11" s="20" customFormat="1" ht="16.5" hidden="1" customHeight="1" x14ac:dyDescent="0.2">
      <c r="A353" s="279" t="s">
        <v>411</v>
      </c>
      <c r="B353" s="250" t="s">
        <v>412</v>
      </c>
      <c r="C353" s="55" t="s">
        <v>937</v>
      </c>
      <c r="D353" s="56"/>
      <c r="E353" s="60">
        <f>RESUMO!E353</f>
        <v>0</v>
      </c>
      <c r="F353" s="57">
        <f t="shared" si="22"/>
        <v>0</v>
      </c>
      <c r="G353" s="265"/>
      <c r="H353" s="36"/>
      <c r="I353" s="36"/>
      <c r="J353" s="58"/>
      <c r="K353" s="58" t="str">
        <f t="shared" si="20"/>
        <v/>
      </c>
    </row>
    <row r="354" spans="1:11" s="20" customFormat="1" ht="16.5" hidden="1" customHeight="1" x14ac:dyDescent="0.2">
      <c r="A354" s="279" t="s">
        <v>413</v>
      </c>
      <c r="B354" s="250" t="s">
        <v>414</v>
      </c>
      <c r="C354" s="55" t="s">
        <v>937</v>
      </c>
      <c r="D354" s="56"/>
      <c r="E354" s="60">
        <f>RESUMO!E354</f>
        <v>0</v>
      </c>
      <c r="F354" s="57">
        <f t="shared" si="22"/>
        <v>0</v>
      </c>
      <c r="G354" s="265"/>
      <c r="H354" s="36"/>
      <c r="I354" s="36"/>
      <c r="J354" s="58"/>
      <c r="K354" s="58" t="str">
        <f t="shared" si="20"/>
        <v/>
      </c>
    </row>
    <row r="355" spans="1:11" s="20" customFormat="1" ht="16.5" hidden="1" customHeight="1" x14ac:dyDescent="0.2">
      <c r="A355" s="279" t="s">
        <v>415</v>
      </c>
      <c r="B355" s="250" t="s">
        <v>416</v>
      </c>
      <c r="C355" s="55" t="s">
        <v>937</v>
      </c>
      <c r="D355" s="56"/>
      <c r="E355" s="60">
        <f>RESUMO!E355</f>
        <v>0</v>
      </c>
      <c r="F355" s="57">
        <f t="shared" si="22"/>
        <v>0</v>
      </c>
      <c r="G355" s="265"/>
      <c r="H355" s="36"/>
      <c r="I355" s="36"/>
      <c r="J355" s="58"/>
      <c r="K355" s="58" t="str">
        <f t="shared" si="20"/>
        <v/>
      </c>
    </row>
    <row r="356" spans="1:11" s="20" customFormat="1" ht="16.5" hidden="1" customHeight="1" thickBot="1" x14ac:dyDescent="0.25">
      <c r="A356" s="305" t="s">
        <v>417</v>
      </c>
      <c r="B356" s="294" t="s">
        <v>418</v>
      </c>
      <c r="C356" s="64" t="s">
        <v>947</v>
      </c>
      <c r="D356" s="67"/>
      <c r="E356" s="313">
        <f>RESUMO!E356</f>
        <v>0</v>
      </c>
      <c r="F356" s="198">
        <f t="shared" si="22"/>
        <v>0</v>
      </c>
      <c r="G356" s="302"/>
      <c r="H356" s="36"/>
      <c r="I356" s="36"/>
      <c r="J356" s="58"/>
      <c r="K356" s="58" t="str">
        <f t="shared" si="20"/>
        <v/>
      </c>
    </row>
    <row r="357" spans="1:11" s="20" customFormat="1" ht="16.5" hidden="1" customHeight="1" x14ac:dyDescent="0.2">
      <c r="A357" s="280" t="s">
        <v>419</v>
      </c>
      <c r="B357" s="252" t="s">
        <v>420</v>
      </c>
      <c r="C357" s="205"/>
      <c r="D357" s="206"/>
      <c r="E357" s="206"/>
      <c r="F357" s="207"/>
      <c r="G357" s="268">
        <f>SUM(F358:F361)</f>
        <v>0</v>
      </c>
      <c r="H357" s="36"/>
      <c r="I357" s="36"/>
      <c r="J357" s="58" t="s">
        <v>914</v>
      </c>
      <c r="K357" s="58" t="str">
        <f t="shared" si="20"/>
        <v/>
      </c>
    </row>
    <row r="358" spans="1:11" s="20" customFormat="1" ht="16.5" hidden="1" customHeight="1" x14ac:dyDescent="0.2">
      <c r="A358" s="279" t="s">
        <v>421</v>
      </c>
      <c r="B358" s="251" t="s">
        <v>422</v>
      </c>
      <c r="C358" s="55" t="s">
        <v>937</v>
      </c>
      <c r="D358" s="56"/>
      <c r="E358" s="60">
        <f>RESUMO!E358</f>
        <v>0</v>
      </c>
      <c r="F358" s="57">
        <f>IF($D358=0,0,ROUND($D358*$E358,2))</f>
        <v>0</v>
      </c>
      <c r="G358" s="266"/>
      <c r="H358" s="36"/>
      <c r="I358" s="36"/>
      <c r="J358" s="58"/>
      <c r="K358" s="58" t="str">
        <f t="shared" si="20"/>
        <v/>
      </c>
    </row>
    <row r="359" spans="1:11" s="20" customFormat="1" ht="16.5" hidden="1" customHeight="1" x14ac:dyDescent="0.2">
      <c r="A359" s="279" t="s">
        <v>423</v>
      </c>
      <c r="B359" s="250" t="s">
        <v>424</v>
      </c>
      <c r="C359" s="55" t="s">
        <v>937</v>
      </c>
      <c r="D359" s="56"/>
      <c r="E359" s="60">
        <f>RESUMO!E359</f>
        <v>0</v>
      </c>
      <c r="F359" s="57">
        <f>IF($D359=0,0,ROUND($D359*$E359,2))</f>
        <v>0</v>
      </c>
      <c r="G359" s="265"/>
      <c r="H359" s="36"/>
      <c r="I359" s="36"/>
      <c r="J359" s="58"/>
      <c r="K359" s="58" t="str">
        <f t="shared" si="20"/>
        <v/>
      </c>
    </row>
    <row r="360" spans="1:11" s="20" customFormat="1" ht="16.5" hidden="1" customHeight="1" x14ac:dyDescent="0.2">
      <c r="A360" s="279" t="s">
        <v>425</v>
      </c>
      <c r="B360" s="250" t="s">
        <v>426</v>
      </c>
      <c r="C360" s="55" t="s">
        <v>937</v>
      </c>
      <c r="D360" s="56"/>
      <c r="E360" s="60">
        <f>RESUMO!E360</f>
        <v>0</v>
      </c>
      <c r="F360" s="57">
        <f>IF($D360=0,0,ROUND($D360*$E360,2))</f>
        <v>0</v>
      </c>
      <c r="G360" s="265"/>
      <c r="H360" s="36"/>
      <c r="I360" s="36"/>
      <c r="J360" s="58"/>
      <c r="K360" s="58" t="str">
        <f t="shared" si="20"/>
        <v/>
      </c>
    </row>
    <row r="361" spans="1:11" s="20" customFormat="1" ht="16.5" hidden="1" customHeight="1" thickBot="1" x14ac:dyDescent="0.25">
      <c r="A361" s="305" t="s">
        <v>427</v>
      </c>
      <c r="B361" s="294" t="s">
        <v>428</v>
      </c>
      <c r="C361" s="64" t="s">
        <v>937</v>
      </c>
      <c r="D361" s="67"/>
      <c r="E361" s="313">
        <f>RESUMO!E361</f>
        <v>0</v>
      </c>
      <c r="F361" s="198">
        <f>IF($D361=0,0,ROUND($D361*$E361,2))</f>
        <v>0</v>
      </c>
      <c r="G361" s="302"/>
      <c r="H361" s="36"/>
      <c r="I361" s="36"/>
      <c r="J361" s="58"/>
      <c r="K361" s="58" t="str">
        <f t="shared" si="20"/>
        <v/>
      </c>
    </row>
    <row r="362" spans="1:11" s="20" customFormat="1" ht="16.5" hidden="1" customHeight="1" x14ac:dyDescent="0.2">
      <c r="A362" s="280" t="s">
        <v>429</v>
      </c>
      <c r="B362" s="252" t="s">
        <v>430</v>
      </c>
      <c r="C362" s="205"/>
      <c r="D362" s="206"/>
      <c r="E362" s="206"/>
      <c r="F362" s="207"/>
      <c r="G362" s="268">
        <f>SUM(F363:F369)</f>
        <v>0</v>
      </c>
      <c r="H362" s="36"/>
      <c r="I362" s="36"/>
      <c r="J362" s="58" t="s">
        <v>914</v>
      </c>
      <c r="K362" s="58" t="str">
        <f t="shared" si="20"/>
        <v/>
      </c>
    </row>
    <row r="363" spans="1:11" s="20" customFormat="1" ht="16.5" hidden="1" customHeight="1" x14ac:dyDescent="0.2">
      <c r="A363" s="279" t="s">
        <v>431</v>
      </c>
      <c r="B363" s="251" t="s">
        <v>432</v>
      </c>
      <c r="C363" s="55" t="s">
        <v>937</v>
      </c>
      <c r="D363" s="56"/>
      <c r="E363" s="60">
        <f>RESUMO!E363</f>
        <v>0</v>
      </c>
      <c r="F363" s="57">
        <f t="shared" ref="F363:F369" si="23">IF($D363=0,0,ROUND($D363*$E363,2))</f>
        <v>0</v>
      </c>
      <c r="G363" s="266"/>
      <c r="H363" s="36"/>
      <c r="I363" s="36"/>
      <c r="J363" s="58"/>
      <c r="K363" s="58" t="str">
        <f t="shared" si="20"/>
        <v/>
      </c>
    </row>
    <row r="364" spans="1:11" s="20" customFormat="1" ht="16.5" hidden="1" customHeight="1" x14ac:dyDescent="0.2">
      <c r="A364" s="279" t="s">
        <v>433</v>
      </c>
      <c r="B364" s="250" t="s">
        <v>434</v>
      </c>
      <c r="C364" s="55" t="s">
        <v>937</v>
      </c>
      <c r="D364" s="56"/>
      <c r="E364" s="60">
        <f>RESUMO!E364</f>
        <v>0</v>
      </c>
      <c r="F364" s="57">
        <f t="shared" si="23"/>
        <v>0</v>
      </c>
      <c r="G364" s="265"/>
      <c r="H364" s="36"/>
      <c r="I364" s="36"/>
      <c r="J364" s="58"/>
      <c r="K364" s="58" t="str">
        <f t="shared" si="20"/>
        <v/>
      </c>
    </row>
    <row r="365" spans="1:11" s="20" customFormat="1" ht="16.5" hidden="1" customHeight="1" x14ac:dyDescent="0.2">
      <c r="A365" s="279" t="s">
        <v>435</v>
      </c>
      <c r="B365" s="250" t="s">
        <v>436</v>
      </c>
      <c r="C365" s="55" t="s">
        <v>937</v>
      </c>
      <c r="D365" s="56"/>
      <c r="E365" s="60">
        <f>RESUMO!E365</f>
        <v>0</v>
      </c>
      <c r="F365" s="57">
        <f t="shared" si="23"/>
        <v>0</v>
      </c>
      <c r="G365" s="265"/>
      <c r="H365" s="36"/>
      <c r="I365" s="36"/>
      <c r="J365" s="58"/>
      <c r="K365" s="58" t="str">
        <f t="shared" si="20"/>
        <v/>
      </c>
    </row>
    <row r="366" spans="1:11" s="20" customFormat="1" ht="16.5" hidden="1" customHeight="1" x14ac:dyDescent="0.2">
      <c r="A366" s="279" t="s">
        <v>437</v>
      </c>
      <c r="B366" s="250" t="s">
        <v>438</v>
      </c>
      <c r="C366" s="55" t="s">
        <v>937</v>
      </c>
      <c r="D366" s="56"/>
      <c r="E366" s="60">
        <f>RESUMO!E366</f>
        <v>0</v>
      </c>
      <c r="F366" s="57">
        <f t="shared" si="23"/>
        <v>0</v>
      </c>
      <c r="G366" s="265"/>
      <c r="H366" s="36"/>
      <c r="I366" s="36"/>
      <c r="J366" s="58"/>
      <c r="K366" s="58" t="str">
        <f t="shared" si="20"/>
        <v/>
      </c>
    </row>
    <row r="367" spans="1:11" s="20" customFormat="1" ht="16.5" hidden="1" customHeight="1" x14ac:dyDescent="0.2">
      <c r="A367" s="279" t="s">
        <v>439</v>
      </c>
      <c r="B367" s="250" t="s">
        <v>440</v>
      </c>
      <c r="C367" s="55" t="s">
        <v>937</v>
      </c>
      <c r="D367" s="56"/>
      <c r="E367" s="60">
        <f>RESUMO!E367</f>
        <v>0</v>
      </c>
      <c r="F367" s="57">
        <f t="shared" si="23"/>
        <v>0</v>
      </c>
      <c r="G367" s="265"/>
      <c r="H367" s="36"/>
      <c r="I367" s="36"/>
      <c r="J367" s="58"/>
      <c r="K367" s="58" t="str">
        <f t="shared" si="20"/>
        <v/>
      </c>
    </row>
    <row r="368" spans="1:11" s="20" customFormat="1" ht="16.5" hidden="1" customHeight="1" x14ac:dyDescent="0.2">
      <c r="A368" s="279" t="s">
        <v>441</v>
      </c>
      <c r="B368" s="250" t="s">
        <v>442</v>
      </c>
      <c r="C368" s="55" t="s">
        <v>937</v>
      </c>
      <c r="D368" s="56"/>
      <c r="E368" s="60">
        <f>RESUMO!E368</f>
        <v>0</v>
      </c>
      <c r="F368" s="57">
        <f t="shared" si="23"/>
        <v>0</v>
      </c>
      <c r="G368" s="265"/>
      <c r="H368" s="36"/>
      <c r="I368" s="36"/>
      <c r="J368" s="58"/>
      <c r="K368" s="58" t="str">
        <f t="shared" si="20"/>
        <v/>
      </c>
    </row>
    <row r="369" spans="1:13" s="20" customFormat="1" ht="16.5" hidden="1" customHeight="1" thickBot="1" x14ac:dyDescent="0.25">
      <c r="A369" s="305" t="s">
        <v>443</v>
      </c>
      <c r="B369" s="294" t="s">
        <v>444</v>
      </c>
      <c r="C369" s="64" t="s">
        <v>947</v>
      </c>
      <c r="D369" s="67"/>
      <c r="E369" s="313">
        <f>RESUMO!E369</f>
        <v>0</v>
      </c>
      <c r="F369" s="198">
        <f t="shared" si="23"/>
        <v>0</v>
      </c>
      <c r="G369" s="265"/>
      <c r="H369" s="36"/>
      <c r="I369" s="36"/>
      <c r="J369" s="58"/>
      <c r="K369" s="58" t="str">
        <f t="shared" si="20"/>
        <v/>
      </c>
    </row>
    <row r="370" spans="1:13" s="20" customFormat="1" ht="16.5" hidden="1" customHeight="1" x14ac:dyDescent="0.2">
      <c r="A370" s="280" t="s">
        <v>445</v>
      </c>
      <c r="B370" s="252" t="s">
        <v>446</v>
      </c>
      <c r="C370" s="205"/>
      <c r="D370" s="206"/>
      <c r="E370" s="206"/>
      <c r="F370" s="207"/>
      <c r="G370" s="268">
        <f>SUM(F371:F383)</f>
        <v>0</v>
      </c>
      <c r="H370" s="36"/>
      <c r="I370" s="36"/>
      <c r="J370" s="58" t="s">
        <v>914</v>
      </c>
      <c r="K370" s="50" t="str">
        <f t="shared" si="20"/>
        <v/>
      </c>
      <c r="M370" s="345"/>
    </row>
    <row r="371" spans="1:13" s="20" customFormat="1" ht="16.5" hidden="1" customHeight="1" x14ac:dyDescent="0.2">
      <c r="A371" s="290" t="s">
        <v>447</v>
      </c>
      <c r="B371" s="251" t="s">
        <v>448</v>
      </c>
      <c r="C371" s="55" t="s">
        <v>947</v>
      </c>
      <c r="D371" s="60"/>
      <c r="E371" s="60">
        <f>RESUMO!E371</f>
        <v>0</v>
      </c>
      <c r="F371" s="57">
        <f t="shared" ref="F371:F383" si="24">IF($D371=0,0,ROUND($D371*$E371,2))</f>
        <v>0</v>
      </c>
      <c r="G371" s="266"/>
      <c r="H371" s="36"/>
      <c r="I371" s="36"/>
      <c r="J371" s="58"/>
      <c r="K371" s="58" t="str">
        <f t="shared" si="20"/>
        <v/>
      </c>
    </row>
    <row r="372" spans="1:13" s="20" customFormat="1" ht="16.5" hidden="1" customHeight="1" x14ac:dyDescent="0.2">
      <c r="A372" s="279" t="s">
        <v>449</v>
      </c>
      <c r="B372" s="250" t="s">
        <v>450</v>
      </c>
      <c r="C372" s="55" t="s">
        <v>947</v>
      </c>
      <c r="D372" s="56"/>
      <c r="E372" s="60">
        <f>RESUMO!E372</f>
        <v>0</v>
      </c>
      <c r="F372" s="57">
        <f t="shared" si="24"/>
        <v>0</v>
      </c>
      <c r="G372" s="265"/>
      <c r="H372" s="36"/>
      <c r="I372" s="36"/>
      <c r="J372" s="58"/>
      <c r="K372" s="58" t="str">
        <f t="shared" si="20"/>
        <v/>
      </c>
    </row>
    <row r="373" spans="1:13" s="20" customFormat="1" ht="16.5" hidden="1" customHeight="1" x14ac:dyDescent="0.2">
      <c r="A373" s="288" t="s">
        <v>451</v>
      </c>
      <c r="B373" s="250" t="s">
        <v>452</v>
      </c>
      <c r="C373" s="55" t="s">
        <v>887</v>
      </c>
      <c r="D373" s="56"/>
      <c r="E373" s="60">
        <f>RESUMO!E373</f>
        <v>0</v>
      </c>
      <c r="F373" s="57">
        <f t="shared" si="24"/>
        <v>0</v>
      </c>
      <c r="G373" s="265"/>
      <c r="H373" s="36"/>
      <c r="I373" s="36"/>
      <c r="J373" s="58"/>
      <c r="K373" s="58" t="str">
        <f t="shared" si="20"/>
        <v/>
      </c>
    </row>
    <row r="374" spans="1:13" s="20" customFormat="1" ht="16.5" hidden="1" customHeight="1" thickBot="1" x14ac:dyDescent="0.25">
      <c r="A374" s="279" t="s">
        <v>453</v>
      </c>
      <c r="B374" s="250" t="s">
        <v>454</v>
      </c>
      <c r="C374" s="55" t="s">
        <v>887</v>
      </c>
      <c r="D374" s="60"/>
      <c r="E374" s="60">
        <f>RESUMO!E374</f>
        <v>313</v>
      </c>
      <c r="F374" s="57">
        <f t="shared" si="24"/>
        <v>0</v>
      </c>
      <c r="G374" s="265"/>
      <c r="H374" s="36"/>
      <c r="I374" s="36"/>
      <c r="J374" s="58"/>
      <c r="K374" s="50" t="str">
        <f t="shared" si="20"/>
        <v/>
      </c>
      <c r="M374" s="345">
        <f>M337*2.5*0.04</f>
        <v>0</v>
      </c>
    </row>
    <row r="375" spans="1:13" s="20" customFormat="1" ht="16.5" hidden="1" customHeight="1" x14ac:dyDescent="0.2">
      <c r="A375" s="290" t="s">
        <v>455</v>
      </c>
      <c r="B375" s="250" t="s">
        <v>456</v>
      </c>
      <c r="C375" s="55" t="s">
        <v>887</v>
      </c>
      <c r="D375" s="56"/>
      <c r="E375" s="60">
        <f>RESUMO!E375</f>
        <v>0</v>
      </c>
      <c r="F375" s="57">
        <f t="shared" si="24"/>
        <v>0</v>
      </c>
      <c r="G375" s="265"/>
      <c r="H375" s="36"/>
      <c r="I375" s="36"/>
      <c r="J375" s="58"/>
      <c r="K375" s="58" t="str">
        <f t="shared" si="20"/>
        <v/>
      </c>
    </row>
    <row r="376" spans="1:13" s="20" customFormat="1" ht="16.5" hidden="1" customHeight="1" x14ac:dyDescent="0.2">
      <c r="A376" s="288" t="s">
        <v>457</v>
      </c>
      <c r="B376" s="250" t="s">
        <v>458</v>
      </c>
      <c r="C376" s="55" t="s">
        <v>887</v>
      </c>
      <c r="D376" s="56"/>
      <c r="E376" s="60">
        <f>RESUMO!E376</f>
        <v>0</v>
      </c>
      <c r="F376" s="57">
        <f t="shared" si="24"/>
        <v>0</v>
      </c>
      <c r="G376" s="265"/>
      <c r="H376" s="36"/>
      <c r="I376" s="36"/>
      <c r="J376" s="58"/>
      <c r="K376" s="58" t="str">
        <f t="shared" si="20"/>
        <v/>
      </c>
    </row>
    <row r="377" spans="1:13" s="20" customFormat="1" ht="16.5" hidden="1" customHeight="1" x14ac:dyDescent="0.2">
      <c r="A377" s="279" t="s">
        <v>459</v>
      </c>
      <c r="B377" s="250" t="s">
        <v>460</v>
      </c>
      <c r="C377" s="55" t="s">
        <v>887</v>
      </c>
      <c r="D377" s="60"/>
      <c r="E377" s="60">
        <f>RESUMO!E377</f>
        <v>0</v>
      </c>
      <c r="F377" s="57">
        <f t="shared" si="24"/>
        <v>0</v>
      </c>
      <c r="G377" s="265"/>
      <c r="H377" s="36"/>
      <c r="I377" s="36"/>
      <c r="J377" s="58"/>
      <c r="K377" s="58" t="str">
        <f t="shared" si="20"/>
        <v/>
      </c>
    </row>
    <row r="378" spans="1:13" s="20" customFormat="1" ht="16.5" hidden="1" customHeight="1" x14ac:dyDescent="0.2">
      <c r="A378" s="290" t="s">
        <v>461</v>
      </c>
      <c r="B378" s="250" t="s">
        <v>462</v>
      </c>
      <c r="C378" s="55" t="s">
        <v>887</v>
      </c>
      <c r="D378" s="56"/>
      <c r="E378" s="60">
        <f>RESUMO!E378</f>
        <v>0</v>
      </c>
      <c r="F378" s="57">
        <f t="shared" si="24"/>
        <v>0</v>
      </c>
      <c r="G378" s="265"/>
      <c r="H378" s="36"/>
      <c r="I378" s="36"/>
      <c r="J378" s="58"/>
      <c r="K378" s="58" t="str">
        <f t="shared" si="20"/>
        <v/>
      </c>
    </row>
    <row r="379" spans="1:13" s="20" customFormat="1" ht="16.5" hidden="1" customHeight="1" x14ac:dyDescent="0.2">
      <c r="A379" s="279" t="s">
        <v>463</v>
      </c>
      <c r="B379" s="250" t="s">
        <v>464</v>
      </c>
      <c r="C379" s="55" t="s">
        <v>947</v>
      </c>
      <c r="D379" s="56"/>
      <c r="E379" s="60">
        <f>RESUMO!E379</f>
        <v>0</v>
      </c>
      <c r="F379" s="57">
        <f t="shared" si="24"/>
        <v>0</v>
      </c>
      <c r="G379" s="265"/>
      <c r="H379" s="36"/>
      <c r="I379" s="36"/>
      <c r="J379" s="58"/>
      <c r="K379" s="58" t="str">
        <f t="shared" si="20"/>
        <v/>
      </c>
    </row>
    <row r="380" spans="1:13" s="20" customFormat="1" ht="16.5" hidden="1" customHeight="1" x14ac:dyDescent="0.2">
      <c r="A380" s="279" t="s">
        <v>465</v>
      </c>
      <c r="B380" s="250" t="s">
        <v>466</v>
      </c>
      <c r="C380" s="55" t="s">
        <v>947</v>
      </c>
      <c r="D380" s="56"/>
      <c r="E380" s="60">
        <f>RESUMO!E380</f>
        <v>0</v>
      </c>
      <c r="F380" s="57">
        <f t="shared" si="24"/>
        <v>0</v>
      </c>
      <c r="G380" s="265"/>
      <c r="H380" s="36"/>
      <c r="I380" s="36"/>
      <c r="J380" s="58"/>
      <c r="K380" s="58" t="str">
        <f t="shared" ref="K380:K444" si="25">IF(G380&gt;0,"X",IF(F380&gt;0,"X",""))</f>
        <v/>
      </c>
    </row>
    <row r="381" spans="1:13" s="20" customFormat="1" ht="16.5" hidden="1" customHeight="1" x14ac:dyDescent="0.2">
      <c r="A381" s="279" t="s">
        <v>467</v>
      </c>
      <c r="B381" s="250" t="s">
        <v>468</v>
      </c>
      <c r="C381" s="55" t="s">
        <v>947</v>
      </c>
      <c r="D381" s="56"/>
      <c r="E381" s="60">
        <f>RESUMO!E381</f>
        <v>0</v>
      </c>
      <c r="F381" s="57">
        <f t="shared" si="24"/>
        <v>0</v>
      </c>
      <c r="G381" s="265"/>
      <c r="H381" s="36"/>
      <c r="I381" s="36"/>
      <c r="J381" s="58"/>
      <c r="K381" s="58" t="str">
        <f t="shared" si="25"/>
        <v/>
      </c>
    </row>
    <row r="382" spans="1:13" s="20" customFormat="1" ht="16.5" hidden="1" customHeight="1" x14ac:dyDescent="0.2">
      <c r="A382" s="279" t="s">
        <v>469</v>
      </c>
      <c r="B382" s="250" t="s">
        <v>470</v>
      </c>
      <c r="C382" s="55" t="s">
        <v>947</v>
      </c>
      <c r="D382" s="56"/>
      <c r="E382" s="60">
        <f>RESUMO!E382</f>
        <v>0</v>
      </c>
      <c r="F382" s="57">
        <f t="shared" si="24"/>
        <v>0</v>
      </c>
      <c r="G382" s="265"/>
      <c r="H382" s="36"/>
      <c r="I382" s="36"/>
      <c r="J382" s="58"/>
      <c r="K382" s="58" t="str">
        <f t="shared" si="25"/>
        <v/>
      </c>
    </row>
    <row r="383" spans="1:13" s="20" customFormat="1" ht="16.5" hidden="1" customHeight="1" thickBot="1" x14ac:dyDescent="0.25">
      <c r="A383" s="305" t="s">
        <v>471</v>
      </c>
      <c r="B383" s="294" t="s">
        <v>472</v>
      </c>
      <c r="C383" s="64" t="s">
        <v>947</v>
      </c>
      <c r="D383" s="67"/>
      <c r="E383" s="313">
        <f>RESUMO!E383</f>
        <v>0</v>
      </c>
      <c r="F383" s="198">
        <f t="shared" si="24"/>
        <v>0</v>
      </c>
      <c r="G383" s="302"/>
      <c r="H383" s="36"/>
      <c r="I383" s="36"/>
      <c r="J383" s="58"/>
      <c r="K383" s="58" t="str">
        <f t="shared" si="25"/>
        <v/>
      </c>
    </row>
    <row r="384" spans="1:13" s="20" customFormat="1" ht="16.5" hidden="1" customHeight="1" x14ac:dyDescent="0.2">
      <c r="A384" s="280" t="s">
        <v>473</v>
      </c>
      <c r="B384" s="252" t="s">
        <v>474</v>
      </c>
      <c r="C384" s="205"/>
      <c r="D384" s="206"/>
      <c r="E384" s="206"/>
      <c r="F384" s="207"/>
      <c r="G384" s="268">
        <f>SUM(F385:F386)</f>
        <v>0</v>
      </c>
      <c r="H384" s="36"/>
      <c r="I384" s="36"/>
      <c r="J384" s="58" t="s">
        <v>914</v>
      </c>
      <c r="K384" s="58" t="str">
        <f t="shared" si="25"/>
        <v/>
      </c>
    </row>
    <row r="385" spans="1:11" s="20" customFormat="1" ht="16.5" hidden="1" customHeight="1" x14ac:dyDescent="0.2">
      <c r="A385" s="279" t="s">
        <v>475</v>
      </c>
      <c r="B385" s="251" t="s">
        <v>476</v>
      </c>
      <c r="C385" s="55" t="s">
        <v>937</v>
      </c>
      <c r="D385" s="56"/>
      <c r="E385" s="60">
        <f>RESUMO!E385</f>
        <v>0</v>
      </c>
      <c r="F385" s="57">
        <f>IF($D385=0,0,ROUND($D385*$E385,2))</f>
        <v>0</v>
      </c>
      <c r="G385" s="266"/>
      <c r="H385" s="36"/>
      <c r="I385" s="36"/>
      <c r="J385" s="58"/>
      <c r="K385" s="58" t="str">
        <f t="shared" si="25"/>
        <v/>
      </c>
    </row>
    <row r="386" spans="1:11" s="20" customFormat="1" ht="16.5" hidden="1" customHeight="1" thickBot="1" x14ac:dyDescent="0.25">
      <c r="A386" s="305" t="s">
        <v>477</v>
      </c>
      <c r="B386" s="294" t="s">
        <v>478</v>
      </c>
      <c r="C386" s="64" t="s">
        <v>937</v>
      </c>
      <c r="D386" s="67"/>
      <c r="E386" s="313">
        <f>RESUMO!E386</f>
        <v>0</v>
      </c>
      <c r="F386" s="198">
        <f>IF($D386=0,0,ROUND($D386*$E386,2))</f>
        <v>0</v>
      </c>
      <c r="G386" s="302"/>
      <c r="H386" s="36"/>
      <c r="I386" s="36"/>
      <c r="J386" s="58"/>
      <c r="K386" s="58" t="str">
        <f t="shared" si="25"/>
        <v/>
      </c>
    </row>
    <row r="387" spans="1:11" s="20" customFormat="1" ht="16.5" hidden="1" customHeight="1" x14ac:dyDescent="0.2">
      <c r="A387" s="280" t="s">
        <v>479</v>
      </c>
      <c r="B387" s="252" t="s">
        <v>196</v>
      </c>
      <c r="C387" s="205"/>
      <c r="D387" s="206"/>
      <c r="E387" s="206"/>
      <c r="F387" s="207"/>
      <c r="G387" s="268">
        <f>SUM(F388:F393)</f>
        <v>0</v>
      </c>
      <c r="H387" s="36"/>
      <c r="I387" s="36"/>
      <c r="J387" s="58" t="s">
        <v>914</v>
      </c>
      <c r="K387" s="58" t="str">
        <f t="shared" si="25"/>
        <v/>
      </c>
    </row>
    <row r="388" spans="1:11" s="20" customFormat="1" ht="16.5" hidden="1" customHeight="1" x14ac:dyDescent="0.2">
      <c r="A388" s="279" t="s">
        <v>480</v>
      </c>
      <c r="B388" s="251" t="s">
        <v>203</v>
      </c>
      <c r="C388" s="55" t="s">
        <v>892</v>
      </c>
      <c r="D388" s="56"/>
      <c r="E388" s="60">
        <f>RESUMO!E388</f>
        <v>0</v>
      </c>
      <c r="F388" s="57">
        <f t="shared" ref="F388:F393" si="26">IF($D388=0,0,ROUND($D388*$E388,2))</f>
        <v>0</v>
      </c>
      <c r="G388" s="266"/>
      <c r="H388" s="36"/>
      <c r="I388" s="36"/>
      <c r="J388" s="58"/>
      <c r="K388" s="58" t="str">
        <f t="shared" si="25"/>
        <v/>
      </c>
    </row>
    <row r="389" spans="1:11" s="20" customFormat="1" ht="16.5" hidden="1" customHeight="1" x14ac:dyDescent="0.2">
      <c r="A389" s="279" t="s">
        <v>481</v>
      </c>
      <c r="B389" s="250" t="s">
        <v>482</v>
      </c>
      <c r="C389" s="55" t="s">
        <v>892</v>
      </c>
      <c r="D389" s="56"/>
      <c r="E389" s="60">
        <f>RESUMO!E389</f>
        <v>0</v>
      </c>
      <c r="F389" s="57">
        <f t="shared" si="26"/>
        <v>0</v>
      </c>
      <c r="G389" s="265"/>
      <c r="H389" s="36"/>
      <c r="I389" s="36"/>
      <c r="J389" s="58"/>
      <c r="K389" s="58" t="str">
        <f t="shared" si="25"/>
        <v/>
      </c>
    </row>
    <row r="390" spans="1:11" s="20" customFormat="1" ht="16.5" hidden="1" customHeight="1" x14ac:dyDescent="0.2">
      <c r="A390" s="279" t="s">
        <v>483</v>
      </c>
      <c r="B390" s="250" t="s">
        <v>484</v>
      </c>
      <c r="C390" s="55" t="s">
        <v>937</v>
      </c>
      <c r="D390" s="56"/>
      <c r="E390" s="60">
        <f>RESUMO!E390</f>
        <v>0</v>
      </c>
      <c r="F390" s="57">
        <f t="shared" si="26"/>
        <v>0</v>
      </c>
      <c r="G390" s="265"/>
      <c r="H390" s="36"/>
      <c r="I390" s="36"/>
      <c r="J390" s="58"/>
      <c r="K390" s="58" t="str">
        <f t="shared" si="25"/>
        <v/>
      </c>
    </row>
    <row r="391" spans="1:11" s="20" customFormat="1" ht="16.5" hidden="1" customHeight="1" x14ac:dyDescent="0.2">
      <c r="A391" s="279" t="s">
        <v>485</v>
      </c>
      <c r="B391" s="250" t="s">
        <v>486</v>
      </c>
      <c r="C391" s="55" t="s">
        <v>889</v>
      </c>
      <c r="D391" s="56"/>
      <c r="E391" s="60">
        <f>RESUMO!E391</f>
        <v>0</v>
      </c>
      <c r="F391" s="57">
        <f t="shared" si="26"/>
        <v>0</v>
      </c>
      <c r="G391" s="265"/>
      <c r="H391" s="36"/>
      <c r="I391" s="36"/>
      <c r="J391" s="58"/>
      <c r="K391" s="58" t="str">
        <f t="shared" si="25"/>
        <v/>
      </c>
    </row>
    <row r="392" spans="1:11" s="20" customFormat="1" ht="16.5" hidden="1" customHeight="1" x14ac:dyDescent="0.2">
      <c r="A392" s="279" t="s">
        <v>487</v>
      </c>
      <c r="B392" s="250" t="s">
        <v>488</v>
      </c>
      <c r="C392" s="55" t="s">
        <v>889</v>
      </c>
      <c r="D392" s="56"/>
      <c r="E392" s="60">
        <f>RESUMO!E392</f>
        <v>0</v>
      </c>
      <c r="F392" s="57">
        <f t="shared" si="26"/>
        <v>0</v>
      </c>
      <c r="G392" s="265"/>
      <c r="H392" s="36"/>
      <c r="I392" s="36"/>
      <c r="J392" s="58"/>
      <c r="K392" s="58" t="str">
        <f t="shared" si="25"/>
        <v/>
      </c>
    </row>
    <row r="393" spans="1:11" s="20" customFormat="1" ht="16.5" hidden="1" customHeight="1" thickBot="1" x14ac:dyDescent="0.25">
      <c r="A393" s="288" t="s">
        <v>489</v>
      </c>
      <c r="B393" s="251" t="s">
        <v>490</v>
      </c>
      <c r="C393" s="55" t="s">
        <v>937</v>
      </c>
      <c r="D393" s="56"/>
      <c r="E393" s="60">
        <f>RESUMO!E393</f>
        <v>0</v>
      </c>
      <c r="F393" s="57">
        <f t="shared" si="26"/>
        <v>0</v>
      </c>
      <c r="G393" s="265"/>
      <c r="H393" s="36"/>
      <c r="I393" s="36"/>
      <c r="J393" s="58"/>
      <c r="K393" s="58" t="str">
        <f t="shared" si="25"/>
        <v/>
      </c>
    </row>
    <row r="394" spans="1:11" ht="16.5" hidden="1" customHeight="1" thickBot="1" x14ac:dyDescent="0.25">
      <c r="A394" s="247" t="s">
        <v>491</v>
      </c>
      <c r="B394" s="248" t="s">
        <v>492</v>
      </c>
      <c r="C394" s="202"/>
      <c r="D394" s="203"/>
      <c r="E394" s="203"/>
      <c r="F394" s="217"/>
      <c r="G394" s="193">
        <f>SUM(G395:G458)</f>
        <v>0</v>
      </c>
      <c r="H394" s="35"/>
      <c r="I394" s="54">
        <f>G394</f>
        <v>0</v>
      </c>
      <c r="J394" s="50" t="s">
        <v>911</v>
      </c>
      <c r="K394" s="50" t="str">
        <f t="shared" si="25"/>
        <v/>
      </c>
    </row>
    <row r="395" spans="1:11" s="20" customFormat="1" ht="16.5" hidden="1" customHeight="1" x14ac:dyDescent="0.2">
      <c r="A395" s="280" t="s">
        <v>493</v>
      </c>
      <c r="B395" s="252" t="s">
        <v>1065</v>
      </c>
      <c r="C395" s="205"/>
      <c r="D395" s="206"/>
      <c r="E395" s="206"/>
      <c r="F395" s="207"/>
      <c r="G395" s="268">
        <f>SUM(F396:F420)</f>
        <v>0</v>
      </c>
      <c r="H395" s="36"/>
      <c r="I395" s="36"/>
      <c r="J395" s="58" t="s">
        <v>914</v>
      </c>
      <c r="K395" s="58" t="str">
        <f t="shared" si="25"/>
        <v/>
      </c>
    </row>
    <row r="396" spans="1:11" s="20" customFormat="1" ht="16.5" hidden="1" customHeight="1" x14ac:dyDescent="0.2">
      <c r="A396" s="279" t="s">
        <v>494</v>
      </c>
      <c r="B396" s="251" t="s">
        <v>495</v>
      </c>
      <c r="C396" s="55" t="s">
        <v>937</v>
      </c>
      <c r="D396" s="56"/>
      <c r="E396" s="60">
        <f>RESUMO!E396</f>
        <v>0</v>
      </c>
      <c r="F396" s="57">
        <f t="shared" ref="F396:F420" si="27">IF($D396=0,0,ROUND($D396*$E396,2))</f>
        <v>0</v>
      </c>
      <c r="G396" s="265"/>
      <c r="H396" s="36"/>
      <c r="I396" s="36"/>
      <c r="J396" s="58"/>
      <c r="K396" s="58" t="str">
        <f t="shared" si="25"/>
        <v/>
      </c>
    </row>
    <row r="397" spans="1:11" s="20" customFormat="1" ht="16.5" hidden="1" customHeight="1" x14ac:dyDescent="0.2">
      <c r="A397" s="279" t="s">
        <v>496</v>
      </c>
      <c r="B397" s="250" t="s">
        <v>497</v>
      </c>
      <c r="C397" s="55" t="s">
        <v>937</v>
      </c>
      <c r="D397" s="56"/>
      <c r="E397" s="60">
        <f>RESUMO!E397</f>
        <v>0</v>
      </c>
      <c r="F397" s="57">
        <f t="shared" si="27"/>
        <v>0</v>
      </c>
      <c r="G397" s="265"/>
      <c r="H397" s="36"/>
      <c r="I397" s="36"/>
      <c r="J397" s="58"/>
      <c r="K397" s="58" t="str">
        <f t="shared" si="25"/>
        <v/>
      </c>
    </row>
    <row r="398" spans="1:11" s="20" customFormat="1" ht="16.5" hidden="1" customHeight="1" x14ac:dyDescent="0.2">
      <c r="A398" s="279" t="s">
        <v>498</v>
      </c>
      <c r="B398" s="250" t="s">
        <v>398</v>
      </c>
      <c r="C398" s="55" t="s">
        <v>937</v>
      </c>
      <c r="D398" s="56"/>
      <c r="E398" s="60">
        <f>RESUMO!E398</f>
        <v>0</v>
      </c>
      <c r="F398" s="57">
        <f t="shared" si="27"/>
        <v>0</v>
      </c>
      <c r="G398" s="265"/>
      <c r="H398" s="36"/>
      <c r="I398" s="36"/>
      <c r="J398" s="58"/>
      <c r="K398" s="58" t="str">
        <f t="shared" si="25"/>
        <v/>
      </c>
    </row>
    <row r="399" spans="1:11" s="20" customFormat="1" ht="16.5" hidden="1" customHeight="1" x14ac:dyDescent="0.2">
      <c r="A399" s="279" t="s">
        <v>499</v>
      </c>
      <c r="B399" s="251" t="s">
        <v>500</v>
      </c>
      <c r="C399" s="55" t="s">
        <v>937</v>
      </c>
      <c r="D399" s="56"/>
      <c r="E399" s="60">
        <f>RESUMO!E399</f>
        <v>0</v>
      </c>
      <c r="F399" s="57">
        <f t="shared" si="27"/>
        <v>0</v>
      </c>
      <c r="G399" s="265"/>
      <c r="H399" s="36"/>
      <c r="I399" s="36"/>
      <c r="J399" s="58"/>
      <c r="K399" s="58" t="str">
        <f t="shared" si="25"/>
        <v/>
      </c>
    </row>
    <row r="400" spans="1:11" s="20" customFormat="1" ht="16.5" hidden="1" customHeight="1" x14ac:dyDescent="0.2">
      <c r="A400" s="279" t="s">
        <v>501</v>
      </c>
      <c r="B400" s="250" t="s">
        <v>502</v>
      </c>
      <c r="C400" s="55" t="s">
        <v>937</v>
      </c>
      <c r="D400" s="56"/>
      <c r="E400" s="60">
        <f>RESUMO!E400</f>
        <v>0</v>
      </c>
      <c r="F400" s="57">
        <f t="shared" si="27"/>
        <v>0</v>
      </c>
      <c r="G400" s="265"/>
      <c r="H400" s="36"/>
      <c r="I400" s="36"/>
      <c r="J400" s="58"/>
      <c r="K400" s="58" t="str">
        <f t="shared" si="25"/>
        <v/>
      </c>
    </row>
    <row r="401" spans="1:13" s="20" customFormat="1" ht="16.5" hidden="1" customHeight="1" x14ac:dyDescent="0.2">
      <c r="A401" s="279" t="s">
        <v>503</v>
      </c>
      <c r="B401" s="250" t="s">
        <v>404</v>
      </c>
      <c r="C401" s="55" t="s">
        <v>937</v>
      </c>
      <c r="D401" s="56"/>
      <c r="E401" s="60">
        <f>RESUMO!E401</f>
        <v>0</v>
      </c>
      <c r="F401" s="57">
        <f t="shared" si="27"/>
        <v>0</v>
      </c>
      <c r="G401" s="265"/>
      <c r="H401" s="36"/>
      <c r="I401" s="36"/>
      <c r="J401" s="58"/>
      <c r="K401" s="58" t="str">
        <f t="shared" si="25"/>
        <v/>
      </c>
    </row>
    <row r="402" spans="1:13" s="20" customFormat="1" ht="16.5" hidden="1" customHeight="1" x14ac:dyDescent="0.2">
      <c r="A402" s="279" t="s">
        <v>504</v>
      </c>
      <c r="B402" s="250" t="s">
        <v>340</v>
      </c>
      <c r="C402" s="55" t="s">
        <v>889</v>
      </c>
      <c r="D402" s="56"/>
      <c r="E402" s="60">
        <f>RESUMO!E402</f>
        <v>0</v>
      </c>
      <c r="F402" s="57">
        <f t="shared" si="27"/>
        <v>0</v>
      </c>
      <c r="G402" s="265"/>
      <c r="H402" s="36"/>
      <c r="I402" s="36"/>
      <c r="J402" s="58"/>
      <c r="K402" s="58" t="str">
        <f t="shared" si="25"/>
        <v/>
      </c>
    </row>
    <row r="403" spans="1:13" s="20" customFormat="1" ht="16.5" hidden="1" customHeight="1" x14ac:dyDescent="0.2">
      <c r="A403" s="279" t="s">
        <v>505</v>
      </c>
      <c r="B403" s="250" t="s">
        <v>506</v>
      </c>
      <c r="C403" s="55" t="s">
        <v>889</v>
      </c>
      <c r="D403" s="56"/>
      <c r="E403" s="60">
        <f>RESUMO!E403</f>
        <v>0</v>
      </c>
      <c r="F403" s="57">
        <f t="shared" si="27"/>
        <v>0</v>
      </c>
      <c r="G403" s="265"/>
      <c r="H403" s="36"/>
      <c r="I403" s="36"/>
      <c r="J403" s="58"/>
      <c r="K403" s="58" t="str">
        <f t="shared" si="25"/>
        <v/>
      </c>
    </row>
    <row r="404" spans="1:13" s="20" customFormat="1" ht="16.5" hidden="1" customHeight="1" x14ac:dyDescent="0.2">
      <c r="A404" s="279" t="s">
        <v>507</v>
      </c>
      <c r="B404" s="250" t="s">
        <v>508</v>
      </c>
      <c r="C404" s="55" t="s">
        <v>937</v>
      </c>
      <c r="D404" s="56"/>
      <c r="E404" s="60">
        <f>RESUMO!E404</f>
        <v>0</v>
      </c>
      <c r="F404" s="57">
        <f t="shared" si="27"/>
        <v>0</v>
      </c>
      <c r="G404" s="265"/>
      <c r="H404" s="36"/>
      <c r="I404" s="36"/>
      <c r="J404" s="58"/>
      <c r="K404" s="58" t="str">
        <f t="shared" si="25"/>
        <v/>
      </c>
    </row>
    <row r="405" spans="1:13" s="20" customFormat="1" ht="16.5" hidden="1" customHeight="1" x14ac:dyDescent="0.2">
      <c r="A405" s="279" t="s">
        <v>509</v>
      </c>
      <c r="B405" s="250" t="s">
        <v>510</v>
      </c>
      <c r="C405" s="55" t="s">
        <v>937</v>
      </c>
      <c r="D405" s="56"/>
      <c r="E405" s="60">
        <f>RESUMO!E405</f>
        <v>0</v>
      </c>
      <c r="F405" s="57">
        <f t="shared" si="27"/>
        <v>0</v>
      </c>
      <c r="G405" s="265"/>
      <c r="H405" s="36"/>
      <c r="I405" s="36"/>
      <c r="J405" s="58"/>
      <c r="K405" s="58" t="str">
        <f t="shared" si="25"/>
        <v/>
      </c>
    </row>
    <row r="406" spans="1:13" s="20" customFormat="1" ht="16.5" hidden="1" customHeight="1" x14ac:dyDescent="0.2">
      <c r="A406" s="279" t="s">
        <v>511</v>
      </c>
      <c r="B406" s="250" t="s">
        <v>512</v>
      </c>
      <c r="C406" s="55" t="s">
        <v>937</v>
      </c>
      <c r="D406" s="56"/>
      <c r="E406" s="60">
        <f>RESUMO!E406</f>
        <v>0</v>
      </c>
      <c r="F406" s="57">
        <f t="shared" si="27"/>
        <v>0</v>
      </c>
      <c r="G406" s="265"/>
      <c r="H406" s="36"/>
      <c r="I406" s="36"/>
      <c r="J406" s="58"/>
      <c r="K406" s="58" t="str">
        <f t="shared" si="25"/>
        <v/>
      </c>
    </row>
    <row r="407" spans="1:13" s="20" customFormat="1" ht="16.5" hidden="1" customHeight="1" x14ac:dyDescent="0.2">
      <c r="A407" s="279" t="s">
        <v>513</v>
      </c>
      <c r="B407" s="250" t="s">
        <v>514</v>
      </c>
      <c r="C407" s="55" t="s">
        <v>937</v>
      </c>
      <c r="D407" s="56"/>
      <c r="E407" s="60">
        <f>RESUMO!E407</f>
        <v>0</v>
      </c>
      <c r="F407" s="57">
        <f t="shared" si="27"/>
        <v>0</v>
      </c>
      <c r="G407" s="265"/>
      <c r="H407" s="36"/>
      <c r="I407" s="36"/>
      <c r="J407" s="58"/>
      <c r="K407" s="58" t="str">
        <f t="shared" si="25"/>
        <v/>
      </c>
    </row>
    <row r="408" spans="1:13" s="20" customFormat="1" ht="16.5" hidden="1" customHeight="1" x14ac:dyDescent="0.2">
      <c r="A408" s="279" t="s">
        <v>515</v>
      </c>
      <c r="B408" s="250" t="s">
        <v>516</v>
      </c>
      <c r="C408" s="55" t="s">
        <v>947</v>
      </c>
      <c r="D408" s="56"/>
      <c r="E408" s="60">
        <f>RESUMO!E408</f>
        <v>0</v>
      </c>
      <c r="F408" s="57">
        <f t="shared" si="27"/>
        <v>0</v>
      </c>
      <c r="G408" s="265"/>
      <c r="H408" s="36"/>
      <c r="I408" s="36"/>
      <c r="J408" s="58"/>
      <c r="K408" s="58" t="str">
        <f t="shared" si="25"/>
        <v/>
      </c>
    </row>
    <row r="409" spans="1:13" s="20" customFormat="1" ht="16.5" hidden="1" customHeight="1" x14ac:dyDescent="0.2">
      <c r="A409" s="279" t="s">
        <v>517</v>
      </c>
      <c r="B409" s="250" t="s">
        <v>518</v>
      </c>
      <c r="C409" s="55" t="s">
        <v>947</v>
      </c>
      <c r="D409" s="56"/>
      <c r="E409" s="60">
        <f>RESUMO!E409</f>
        <v>0</v>
      </c>
      <c r="F409" s="57">
        <f t="shared" si="27"/>
        <v>0</v>
      </c>
      <c r="G409" s="265"/>
      <c r="H409" s="36"/>
      <c r="I409" s="36"/>
      <c r="J409" s="58"/>
      <c r="K409" s="58" t="str">
        <f t="shared" si="25"/>
        <v/>
      </c>
    </row>
    <row r="410" spans="1:13" s="20" customFormat="1" ht="16.5" hidden="1" customHeight="1" x14ac:dyDescent="0.2">
      <c r="A410" s="279" t="s">
        <v>519</v>
      </c>
      <c r="B410" s="250" t="s">
        <v>520</v>
      </c>
      <c r="C410" s="55" t="s">
        <v>947</v>
      </c>
      <c r="D410" s="56"/>
      <c r="E410" s="60">
        <f>RESUMO!E410</f>
        <v>0</v>
      </c>
      <c r="F410" s="57">
        <f t="shared" si="27"/>
        <v>0</v>
      </c>
      <c r="G410" s="265"/>
      <c r="H410" s="36"/>
      <c r="I410" s="36"/>
      <c r="J410" s="58"/>
      <c r="K410" s="58" t="str">
        <f t="shared" si="25"/>
        <v/>
      </c>
    </row>
    <row r="411" spans="1:13" s="20" customFormat="1" ht="16.5" hidden="1" customHeight="1" x14ac:dyDescent="0.2">
      <c r="A411" s="279" t="s">
        <v>521</v>
      </c>
      <c r="B411" s="250" t="s">
        <v>522</v>
      </c>
      <c r="C411" s="55" t="s">
        <v>947</v>
      </c>
      <c r="D411" s="56"/>
      <c r="E411" s="60">
        <f>RESUMO!E411</f>
        <v>0</v>
      </c>
      <c r="F411" s="57">
        <f t="shared" si="27"/>
        <v>0</v>
      </c>
      <c r="G411" s="265"/>
      <c r="H411" s="36"/>
      <c r="I411" s="36"/>
      <c r="J411" s="58"/>
      <c r="K411" s="58" t="str">
        <f t="shared" si="25"/>
        <v/>
      </c>
    </row>
    <row r="412" spans="1:13" s="20" customFormat="1" ht="16.5" hidden="1" customHeight="1" x14ac:dyDescent="0.2">
      <c r="A412" s="279" t="s">
        <v>523</v>
      </c>
      <c r="B412" s="250" t="s">
        <v>1052</v>
      </c>
      <c r="C412" s="55" t="s">
        <v>947</v>
      </c>
      <c r="D412" s="56"/>
      <c r="E412" s="60">
        <f>RESUMO!E412</f>
        <v>0</v>
      </c>
      <c r="F412" s="57">
        <f t="shared" si="27"/>
        <v>0</v>
      </c>
      <c r="G412" s="265"/>
      <c r="H412" s="36"/>
      <c r="I412" s="36"/>
      <c r="J412" s="58"/>
      <c r="K412" s="58" t="str">
        <f t="shared" si="25"/>
        <v/>
      </c>
    </row>
    <row r="413" spans="1:13" s="20" customFormat="1" ht="16.5" hidden="1" customHeight="1" x14ac:dyDescent="0.2">
      <c r="A413" s="279" t="s">
        <v>524</v>
      </c>
      <c r="B413" s="250" t="s">
        <v>1050</v>
      </c>
      <c r="C413" s="55" t="s">
        <v>947</v>
      </c>
      <c r="D413" s="56"/>
      <c r="E413" s="60">
        <f>RESUMO!E413</f>
        <v>12.5</v>
      </c>
      <c r="F413" s="57">
        <f t="shared" si="27"/>
        <v>0</v>
      </c>
      <c r="G413" s="265"/>
      <c r="H413" s="36"/>
      <c r="I413" s="36"/>
      <c r="J413" s="58"/>
      <c r="K413" s="58" t="str">
        <f t="shared" si="25"/>
        <v/>
      </c>
      <c r="M413" s="325">
        <f>(D454+D422)/5</f>
        <v>0</v>
      </c>
    </row>
    <row r="414" spans="1:13" s="20" customFormat="1" ht="16.5" hidden="1" customHeight="1" x14ac:dyDescent="0.2">
      <c r="A414" s="279" t="s">
        <v>525</v>
      </c>
      <c r="B414" s="250" t="s">
        <v>380</v>
      </c>
      <c r="C414" s="55" t="s">
        <v>937</v>
      </c>
      <c r="D414" s="56"/>
      <c r="E414" s="60">
        <f>RESUMO!E414</f>
        <v>0</v>
      </c>
      <c r="F414" s="57">
        <f t="shared" si="27"/>
        <v>0</v>
      </c>
      <c r="G414" s="265"/>
      <c r="H414" s="36"/>
      <c r="I414" s="36"/>
      <c r="J414" s="58"/>
      <c r="K414" s="58" t="str">
        <f t="shared" si="25"/>
        <v/>
      </c>
    </row>
    <row r="415" spans="1:13" s="20" customFormat="1" ht="16.5" hidden="1" customHeight="1" x14ac:dyDescent="0.2">
      <c r="A415" s="279" t="s">
        <v>526</v>
      </c>
      <c r="B415" s="250" t="s">
        <v>382</v>
      </c>
      <c r="C415" s="55" t="s">
        <v>937</v>
      </c>
      <c r="D415" s="56"/>
      <c r="E415" s="60">
        <f>RESUMO!E415</f>
        <v>0</v>
      </c>
      <c r="F415" s="57">
        <f t="shared" si="27"/>
        <v>0</v>
      </c>
      <c r="G415" s="265"/>
      <c r="H415" s="36"/>
      <c r="I415" s="36"/>
      <c r="J415" s="58"/>
      <c r="K415" s="58" t="str">
        <f t="shared" si="25"/>
        <v/>
      </c>
    </row>
    <row r="416" spans="1:13" s="20" customFormat="1" ht="16.5" hidden="1" customHeight="1" x14ac:dyDescent="0.2">
      <c r="A416" s="279" t="s">
        <v>527</v>
      </c>
      <c r="B416" s="250" t="s">
        <v>384</v>
      </c>
      <c r="C416" s="55" t="s">
        <v>937</v>
      </c>
      <c r="D416" s="56"/>
      <c r="E416" s="60">
        <f>RESUMO!E416</f>
        <v>0</v>
      </c>
      <c r="F416" s="57">
        <f t="shared" si="27"/>
        <v>0</v>
      </c>
      <c r="G416" s="265"/>
      <c r="H416" s="36"/>
      <c r="I416" s="36"/>
      <c r="J416" s="58"/>
      <c r="K416" s="58" t="str">
        <f t="shared" si="25"/>
        <v/>
      </c>
    </row>
    <row r="417" spans="1:13" s="20" customFormat="1" ht="16.5" hidden="1" customHeight="1" x14ac:dyDescent="0.2">
      <c r="A417" s="279" t="s">
        <v>528</v>
      </c>
      <c r="B417" s="250" t="s">
        <v>1062</v>
      </c>
      <c r="C417" s="55" t="s">
        <v>947</v>
      </c>
      <c r="D417" s="56"/>
      <c r="E417" s="60">
        <f>RESUMO!E417</f>
        <v>0</v>
      </c>
      <c r="F417" s="57">
        <f t="shared" si="27"/>
        <v>0</v>
      </c>
      <c r="G417" s="265"/>
      <c r="H417" s="36"/>
      <c r="I417" s="36"/>
      <c r="J417" s="58"/>
      <c r="K417" s="58" t="str">
        <f t="shared" si="25"/>
        <v/>
      </c>
    </row>
    <row r="418" spans="1:13" s="20" customFormat="1" ht="16.5" hidden="1" customHeight="1" x14ac:dyDescent="0.2">
      <c r="A418" s="279" t="s">
        <v>529</v>
      </c>
      <c r="B418" s="250" t="s">
        <v>530</v>
      </c>
      <c r="C418" s="55" t="s">
        <v>937</v>
      </c>
      <c r="D418" s="56"/>
      <c r="E418" s="60">
        <f>RESUMO!E418</f>
        <v>1.8</v>
      </c>
      <c r="F418" s="57">
        <f t="shared" si="27"/>
        <v>0</v>
      </c>
      <c r="G418" s="265"/>
      <c r="H418" s="36"/>
      <c r="I418" s="36"/>
      <c r="J418" s="58"/>
      <c r="K418" s="58" t="str">
        <f t="shared" si="25"/>
        <v/>
      </c>
      <c r="M418" s="325">
        <f>M434+M433</f>
        <v>0</v>
      </c>
    </row>
    <row r="419" spans="1:13" s="20" customFormat="1" ht="16.5" hidden="1" customHeight="1" x14ac:dyDescent="0.2">
      <c r="A419" s="279" t="s">
        <v>531</v>
      </c>
      <c r="B419" s="250" t="s">
        <v>532</v>
      </c>
      <c r="C419" s="55" t="s">
        <v>937</v>
      </c>
      <c r="D419" s="56"/>
      <c r="E419" s="60">
        <f>RESUMO!E419</f>
        <v>0</v>
      </c>
      <c r="F419" s="57">
        <f t="shared" si="27"/>
        <v>0</v>
      </c>
      <c r="G419" s="265"/>
      <c r="H419" s="36"/>
      <c r="I419" s="36"/>
      <c r="J419" s="58"/>
      <c r="K419" s="58" t="str">
        <f t="shared" si="25"/>
        <v/>
      </c>
    </row>
    <row r="420" spans="1:13" s="20" customFormat="1" ht="16.5" hidden="1" customHeight="1" thickBot="1" x14ac:dyDescent="0.25">
      <c r="A420" s="305" t="s">
        <v>533</v>
      </c>
      <c r="B420" s="294" t="s">
        <v>534</v>
      </c>
      <c r="C420" s="64" t="s">
        <v>889</v>
      </c>
      <c r="D420" s="67"/>
      <c r="E420" s="313">
        <f>RESUMO!E420</f>
        <v>0</v>
      </c>
      <c r="F420" s="198">
        <f t="shared" si="27"/>
        <v>0</v>
      </c>
      <c r="G420" s="302"/>
      <c r="H420" s="36"/>
      <c r="I420" s="36"/>
      <c r="J420" s="58"/>
      <c r="K420" s="58" t="str">
        <f t="shared" si="25"/>
        <v/>
      </c>
    </row>
    <row r="421" spans="1:13" ht="16.5" hidden="1" customHeight="1" x14ac:dyDescent="0.2">
      <c r="A421" s="278" t="s">
        <v>535</v>
      </c>
      <c r="B421" s="249" t="s">
        <v>536</v>
      </c>
      <c r="C421" s="209"/>
      <c r="D421" s="210"/>
      <c r="E421" s="210"/>
      <c r="F421" s="216"/>
      <c r="G421" s="267">
        <f>SUM(F422:F443)</f>
        <v>0</v>
      </c>
      <c r="H421" s="35"/>
      <c r="I421" s="36"/>
      <c r="J421" s="50" t="s">
        <v>914</v>
      </c>
      <c r="K421" s="50" t="str">
        <f t="shared" si="25"/>
        <v/>
      </c>
    </row>
    <row r="422" spans="1:13" ht="16.5" hidden="1" customHeight="1" x14ac:dyDescent="0.2">
      <c r="A422" s="277" t="s">
        <v>537</v>
      </c>
      <c r="B422" s="283" t="s">
        <v>538</v>
      </c>
      <c r="C422" s="59" t="s">
        <v>937</v>
      </c>
      <c r="D422" s="60"/>
      <c r="E422" s="60">
        <f>RESUMO!E422</f>
        <v>31.9</v>
      </c>
      <c r="F422" s="61">
        <f t="shared" ref="F422:F443" si="28">IF($D422=0,0,ROUND($D422*$E422,2))</f>
        <v>0</v>
      </c>
      <c r="G422" s="264"/>
      <c r="H422" s="35"/>
      <c r="I422" s="36"/>
      <c r="J422" s="50"/>
      <c r="K422" s="50" t="str">
        <f t="shared" si="25"/>
        <v/>
      </c>
    </row>
    <row r="423" spans="1:13" s="20" customFormat="1" ht="16.5" hidden="1" customHeight="1" x14ac:dyDescent="0.2">
      <c r="A423" s="279" t="s">
        <v>539</v>
      </c>
      <c r="B423" s="250" t="s">
        <v>540</v>
      </c>
      <c r="C423" s="55" t="s">
        <v>937</v>
      </c>
      <c r="D423" s="56"/>
      <c r="E423" s="60">
        <f>RESUMO!E423</f>
        <v>0</v>
      </c>
      <c r="F423" s="57">
        <f t="shared" si="28"/>
        <v>0</v>
      </c>
      <c r="G423" s="265"/>
      <c r="H423" s="36"/>
      <c r="I423" s="36"/>
      <c r="J423" s="58"/>
      <c r="K423" s="58" t="str">
        <f t="shared" si="25"/>
        <v/>
      </c>
    </row>
    <row r="424" spans="1:13" s="20" customFormat="1" ht="16.5" hidden="1" customHeight="1" x14ac:dyDescent="0.2">
      <c r="A424" s="279" t="s">
        <v>541</v>
      </c>
      <c r="B424" s="250" t="s">
        <v>542</v>
      </c>
      <c r="C424" s="55" t="s">
        <v>937</v>
      </c>
      <c r="D424" s="56"/>
      <c r="E424" s="60">
        <f>RESUMO!E424</f>
        <v>0</v>
      </c>
      <c r="F424" s="57">
        <f t="shared" si="28"/>
        <v>0</v>
      </c>
      <c r="G424" s="265"/>
      <c r="H424" s="36"/>
      <c r="I424" s="36"/>
      <c r="J424" s="58"/>
      <c r="K424" s="58" t="str">
        <f t="shared" si="25"/>
        <v/>
      </c>
    </row>
    <row r="425" spans="1:13" s="20" customFormat="1" ht="16.5" hidden="1" customHeight="1" x14ac:dyDescent="0.2">
      <c r="A425" s="279" t="s">
        <v>543</v>
      </c>
      <c r="B425" s="250" t="s">
        <v>544</v>
      </c>
      <c r="C425" s="55" t="s">
        <v>937</v>
      </c>
      <c r="D425" s="56"/>
      <c r="E425" s="60">
        <f>RESUMO!E425</f>
        <v>0</v>
      </c>
      <c r="F425" s="57">
        <f t="shared" si="28"/>
        <v>0</v>
      </c>
      <c r="G425" s="265"/>
      <c r="H425" s="36"/>
      <c r="I425" s="36"/>
      <c r="J425" s="58"/>
      <c r="K425" s="58" t="str">
        <f t="shared" si="25"/>
        <v/>
      </c>
    </row>
    <row r="426" spans="1:13" s="20" customFormat="1" ht="16.5" hidden="1" customHeight="1" x14ac:dyDescent="0.2">
      <c r="A426" s="279" t="s">
        <v>545</v>
      </c>
      <c r="B426" s="250" t="s">
        <v>546</v>
      </c>
      <c r="C426" s="55" t="s">
        <v>937</v>
      </c>
      <c r="D426" s="56"/>
      <c r="E426" s="60">
        <f>RESUMO!E426</f>
        <v>0</v>
      </c>
      <c r="F426" s="57">
        <f t="shared" si="28"/>
        <v>0</v>
      </c>
      <c r="G426" s="265"/>
      <c r="H426" s="36"/>
      <c r="I426" s="36"/>
      <c r="J426" s="58"/>
      <c r="K426" s="58" t="str">
        <f t="shared" si="25"/>
        <v/>
      </c>
    </row>
    <row r="427" spans="1:13" s="20" customFormat="1" ht="16.5" hidden="1" customHeight="1" x14ac:dyDescent="0.2">
      <c r="A427" s="279" t="s">
        <v>547</v>
      </c>
      <c r="B427" s="250" t="s">
        <v>548</v>
      </c>
      <c r="C427" s="55" t="s">
        <v>937</v>
      </c>
      <c r="D427" s="56"/>
      <c r="E427" s="60">
        <f>RESUMO!E427</f>
        <v>0</v>
      </c>
      <c r="F427" s="57">
        <f t="shared" si="28"/>
        <v>0</v>
      </c>
      <c r="G427" s="265"/>
      <c r="H427" s="36"/>
      <c r="I427" s="36"/>
      <c r="J427" s="58"/>
      <c r="K427" s="58" t="str">
        <f t="shared" si="25"/>
        <v/>
      </c>
    </row>
    <row r="428" spans="1:13" s="20" customFormat="1" ht="16.5" hidden="1" customHeight="1" x14ac:dyDescent="0.2">
      <c r="A428" s="279" t="s">
        <v>549</v>
      </c>
      <c r="B428" s="250" t="s">
        <v>550</v>
      </c>
      <c r="C428" s="55" t="s">
        <v>937</v>
      </c>
      <c r="D428" s="56"/>
      <c r="E428" s="60">
        <f>RESUMO!E428</f>
        <v>0</v>
      </c>
      <c r="F428" s="57">
        <f t="shared" si="28"/>
        <v>0</v>
      </c>
      <c r="G428" s="265"/>
      <c r="H428" s="36"/>
      <c r="I428" s="36"/>
      <c r="J428" s="58"/>
      <c r="K428" s="58" t="str">
        <f t="shared" si="25"/>
        <v/>
      </c>
    </row>
    <row r="429" spans="1:13" s="20" customFormat="1" ht="16.5" hidden="1" customHeight="1" x14ac:dyDescent="0.2">
      <c r="A429" s="279" t="s">
        <v>551</v>
      </c>
      <c r="B429" s="250" t="s">
        <v>553</v>
      </c>
      <c r="C429" s="55" t="s">
        <v>937</v>
      </c>
      <c r="D429" s="56"/>
      <c r="E429" s="60">
        <f>RESUMO!E429</f>
        <v>0</v>
      </c>
      <c r="F429" s="57">
        <f t="shared" si="28"/>
        <v>0</v>
      </c>
      <c r="G429" s="265"/>
      <c r="H429" s="36"/>
      <c r="I429" s="36"/>
      <c r="J429" s="58"/>
      <c r="K429" s="58" t="str">
        <f t="shared" si="25"/>
        <v/>
      </c>
    </row>
    <row r="430" spans="1:13" s="20" customFormat="1" ht="16.5" hidden="1" customHeight="1" x14ac:dyDescent="0.2">
      <c r="A430" s="279" t="s">
        <v>554</v>
      </c>
      <c r="B430" s="250" t="s">
        <v>555</v>
      </c>
      <c r="C430" s="55" t="s">
        <v>937</v>
      </c>
      <c r="D430" s="56"/>
      <c r="E430" s="60">
        <f>RESUMO!E430</f>
        <v>0</v>
      </c>
      <c r="F430" s="57">
        <f t="shared" si="28"/>
        <v>0</v>
      </c>
      <c r="G430" s="265"/>
      <c r="H430" s="36"/>
      <c r="I430" s="36"/>
      <c r="J430" s="58"/>
      <c r="K430" s="58" t="str">
        <f t="shared" si="25"/>
        <v/>
      </c>
    </row>
    <row r="431" spans="1:13" s="20" customFormat="1" ht="16.5" hidden="1" customHeight="1" x14ac:dyDescent="0.2">
      <c r="A431" s="279" t="s">
        <v>556</v>
      </c>
      <c r="B431" s="250" t="s">
        <v>557</v>
      </c>
      <c r="C431" s="55" t="s">
        <v>937</v>
      </c>
      <c r="D431" s="56"/>
      <c r="E431" s="60">
        <f>RESUMO!E431</f>
        <v>0</v>
      </c>
      <c r="F431" s="57">
        <f t="shared" si="28"/>
        <v>0</v>
      </c>
      <c r="G431" s="265"/>
      <c r="H431" s="36"/>
      <c r="I431" s="36"/>
      <c r="J431" s="58"/>
      <c r="K431" s="58" t="str">
        <f t="shared" si="25"/>
        <v/>
      </c>
    </row>
    <row r="432" spans="1:13" s="20" customFormat="1" ht="16.5" hidden="1" customHeight="1" x14ac:dyDescent="0.2">
      <c r="A432" s="279" t="s">
        <v>558</v>
      </c>
      <c r="B432" s="250" t="s">
        <v>559</v>
      </c>
      <c r="C432" s="55" t="s">
        <v>937</v>
      </c>
      <c r="D432" s="56"/>
      <c r="E432" s="60">
        <f>RESUMO!E432</f>
        <v>0</v>
      </c>
      <c r="F432" s="57">
        <f t="shared" si="28"/>
        <v>0</v>
      </c>
      <c r="G432" s="265"/>
      <c r="H432" s="36"/>
      <c r="I432" s="36"/>
      <c r="J432" s="58"/>
      <c r="K432" s="58" t="str">
        <f t="shared" si="25"/>
        <v/>
      </c>
    </row>
    <row r="433" spans="1:13" s="20" customFormat="1" ht="16.5" hidden="1" customHeight="1" x14ac:dyDescent="0.2">
      <c r="A433" s="279" t="s">
        <v>560</v>
      </c>
      <c r="B433" s="250" t="s">
        <v>1189</v>
      </c>
      <c r="C433" s="55" t="s">
        <v>937</v>
      </c>
      <c r="D433" s="56"/>
      <c r="E433" s="60">
        <f>RESUMO!E433</f>
        <v>51.89</v>
      </c>
      <c r="F433" s="57">
        <f t="shared" si="28"/>
        <v>0</v>
      </c>
      <c r="G433" s="265"/>
      <c r="H433" s="36"/>
      <c r="I433" s="36"/>
      <c r="J433" s="58"/>
      <c r="K433" s="58" t="str">
        <f t="shared" si="25"/>
        <v/>
      </c>
      <c r="M433" s="325">
        <f>D433</f>
        <v>0</v>
      </c>
    </row>
    <row r="434" spans="1:13" s="20" customFormat="1" ht="16.5" hidden="1" customHeight="1" x14ac:dyDescent="0.2">
      <c r="A434" s="279"/>
      <c r="B434" s="250" t="s">
        <v>1190</v>
      </c>
      <c r="C434" s="55" t="s">
        <v>937</v>
      </c>
      <c r="D434" s="56"/>
      <c r="E434" s="60">
        <f>RESUMO!E434</f>
        <v>55.7</v>
      </c>
      <c r="F434" s="57">
        <f t="shared" si="28"/>
        <v>0</v>
      </c>
      <c r="G434" s="265"/>
      <c r="H434" s="36"/>
      <c r="I434" s="36"/>
      <c r="J434" s="58"/>
      <c r="K434" s="58" t="str">
        <f>IF(G434&gt;0,"X",IF(F434&gt;0,"X",""))</f>
        <v/>
      </c>
      <c r="M434" s="325">
        <f>D434</f>
        <v>0</v>
      </c>
    </row>
    <row r="435" spans="1:13" s="20" customFormat="1" ht="16.5" hidden="1" customHeight="1" x14ac:dyDescent="0.2">
      <c r="A435" s="279" t="s">
        <v>561</v>
      </c>
      <c r="B435" s="250" t="s">
        <v>1182</v>
      </c>
      <c r="C435" s="55" t="s">
        <v>937</v>
      </c>
      <c r="D435" s="60"/>
      <c r="E435" s="60">
        <f>RESUMO!E435</f>
        <v>0</v>
      </c>
      <c r="F435" s="57">
        <f t="shared" si="28"/>
        <v>0</v>
      </c>
      <c r="G435" s="265"/>
      <c r="H435" s="36"/>
      <c r="I435" s="36"/>
      <c r="J435" s="58"/>
      <c r="K435" s="58" t="str">
        <f t="shared" si="25"/>
        <v/>
      </c>
    </row>
    <row r="436" spans="1:13" s="20" customFormat="1" ht="16.5" hidden="1" customHeight="1" x14ac:dyDescent="0.2">
      <c r="A436" s="279" t="s">
        <v>562</v>
      </c>
      <c r="B436" s="250" t="s">
        <v>563</v>
      </c>
      <c r="C436" s="55" t="s">
        <v>937</v>
      </c>
      <c r="D436" s="56"/>
      <c r="E436" s="60">
        <f>RESUMO!E436</f>
        <v>0</v>
      </c>
      <c r="F436" s="57">
        <f t="shared" si="28"/>
        <v>0</v>
      </c>
      <c r="G436" s="265"/>
      <c r="H436" s="36"/>
      <c r="I436" s="36"/>
      <c r="J436" s="58"/>
      <c r="K436" s="58" t="str">
        <f t="shared" si="25"/>
        <v/>
      </c>
    </row>
    <row r="437" spans="1:13" s="20" customFormat="1" ht="16.5" hidden="1" customHeight="1" x14ac:dyDescent="0.2">
      <c r="A437" s="279" t="s">
        <v>564</v>
      </c>
      <c r="B437" s="250" t="s">
        <v>565</v>
      </c>
      <c r="C437" s="55" t="s">
        <v>937</v>
      </c>
      <c r="D437" s="56"/>
      <c r="E437" s="60">
        <f>RESUMO!E437</f>
        <v>0</v>
      </c>
      <c r="F437" s="57">
        <f t="shared" si="28"/>
        <v>0</v>
      </c>
      <c r="G437" s="265"/>
      <c r="H437" s="36"/>
      <c r="I437" s="36"/>
      <c r="J437" s="58"/>
      <c r="K437" s="58" t="str">
        <f t="shared" si="25"/>
        <v/>
      </c>
    </row>
    <row r="438" spans="1:13" s="20" customFormat="1" ht="16.5" hidden="1" customHeight="1" x14ac:dyDescent="0.2">
      <c r="A438" s="279" t="s">
        <v>566</v>
      </c>
      <c r="B438" s="250" t="s">
        <v>567</v>
      </c>
      <c r="C438" s="55" t="s">
        <v>937</v>
      </c>
      <c r="D438" s="56"/>
      <c r="E438" s="60">
        <f>RESUMO!E438</f>
        <v>0</v>
      </c>
      <c r="F438" s="57">
        <f t="shared" si="28"/>
        <v>0</v>
      </c>
      <c r="G438" s="265"/>
      <c r="H438" s="36"/>
      <c r="I438" s="36"/>
      <c r="J438" s="58"/>
      <c r="K438" s="58" t="str">
        <f t="shared" si="25"/>
        <v/>
      </c>
    </row>
    <row r="439" spans="1:13" s="20" customFormat="1" ht="16.5" hidden="1" customHeight="1" x14ac:dyDescent="0.2">
      <c r="A439" s="279"/>
      <c r="B439" s="250" t="s">
        <v>1201</v>
      </c>
      <c r="C439" s="55" t="s">
        <v>937</v>
      </c>
      <c r="D439" s="56"/>
      <c r="E439" s="60">
        <f>RESUMO!E439</f>
        <v>129.72999999999999</v>
      </c>
      <c r="F439" s="57">
        <f t="shared" si="28"/>
        <v>0</v>
      </c>
      <c r="G439" s="265"/>
      <c r="H439" s="36"/>
      <c r="I439" s="36"/>
      <c r="J439" s="58"/>
      <c r="K439" s="58" t="str">
        <f t="shared" si="25"/>
        <v/>
      </c>
    </row>
    <row r="440" spans="1:13" s="20" customFormat="1" ht="16.5" hidden="1" customHeight="1" thickBot="1" x14ac:dyDescent="0.25">
      <c r="A440" s="279"/>
      <c r="B440" s="250" t="s">
        <v>1202</v>
      </c>
      <c r="C440" s="55" t="s">
        <v>937</v>
      </c>
      <c r="D440" s="56"/>
      <c r="E440" s="60">
        <f>RESUMO!E440</f>
        <v>129.72999999999999</v>
      </c>
      <c r="F440" s="57">
        <f t="shared" si="28"/>
        <v>0</v>
      </c>
      <c r="G440" s="265"/>
      <c r="H440" s="36"/>
      <c r="I440" s="36"/>
      <c r="J440" s="58"/>
      <c r="K440" s="58" t="str">
        <f t="shared" si="25"/>
        <v/>
      </c>
    </row>
    <row r="441" spans="1:13" s="20" customFormat="1" ht="18.75" hidden="1" customHeight="1" x14ac:dyDescent="0.2">
      <c r="A441" s="279" t="s">
        <v>568</v>
      </c>
      <c r="B441" s="344" t="s">
        <v>1200</v>
      </c>
      <c r="C441" s="55" t="s">
        <v>917</v>
      </c>
      <c r="D441" s="60"/>
      <c r="E441" s="60">
        <f>RESUMO!E441</f>
        <v>334</v>
      </c>
      <c r="F441" s="57">
        <f t="shared" si="28"/>
        <v>0</v>
      </c>
      <c r="G441" s="265"/>
      <c r="H441" s="36"/>
      <c r="I441" s="36"/>
      <c r="J441" s="58"/>
      <c r="K441" s="58" t="str">
        <f t="shared" si="25"/>
        <v/>
      </c>
    </row>
    <row r="442" spans="1:13" s="20" customFormat="1" ht="16.5" hidden="1" customHeight="1" x14ac:dyDescent="0.2">
      <c r="A442" s="279" t="s">
        <v>569</v>
      </c>
      <c r="B442" s="250" t="s">
        <v>570</v>
      </c>
      <c r="C442" s="55" t="s">
        <v>937</v>
      </c>
      <c r="D442" s="56"/>
      <c r="E442" s="60">
        <f>RESUMO!E442</f>
        <v>0</v>
      </c>
      <c r="F442" s="57">
        <f t="shared" si="28"/>
        <v>0</v>
      </c>
      <c r="G442" s="265"/>
      <c r="H442" s="36"/>
      <c r="I442" s="36"/>
      <c r="J442" s="58"/>
      <c r="K442" s="58" t="str">
        <f t="shared" si="25"/>
        <v/>
      </c>
    </row>
    <row r="443" spans="1:13" s="20" customFormat="1" ht="16.5" hidden="1" customHeight="1" thickBot="1" x14ac:dyDescent="0.25">
      <c r="A443" s="305" t="s">
        <v>571</v>
      </c>
      <c r="B443" s="294" t="s">
        <v>572</v>
      </c>
      <c r="C443" s="64" t="s">
        <v>937</v>
      </c>
      <c r="D443" s="67"/>
      <c r="E443" s="60">
        <f>RESUMO!E443</f>
        <v>0</v>
      </c>
      <c r="F443" s="198">
        <f t="shared" si="28"/>
        <v>0</v>
      </c>
      <c r="G443" s="302"/>
      <c r="H443" s="36"/>
      <c r="I443" s="36"/>
      <c r="J443" s="58"/>
      <c r="K443" s="58" t="str">
        <f t="shared" si="25"/>
        <v/>
      </c>
    </row>
    <row r="444" spans="1:13" s="20" customFormat="1" ht="16.5" hidden="1" customHeight="1" x14ac:dyDescent="0.2">
      <c r="A444" s="280" t="s">
        <v>573</v>
      </c>
      <c r="B444" s="252" t="s">
        <v>574</v>
      </c>
      <c r="C444" s="205"/>
      <c r="D444" s="206"/>
      <c r="E444" s="206"/>
      <c r="F444" s="207"/>
      <c r="G444" s="268">
        <f>SUM(F445:F452)</f>
        <v>0</v>
      </c>
      <c r="H444" s="36"/>
      <c r="I444" s="36"/>
      <c r="J444" s="58" t="s">
        <v>914</v>
      </c>
      <c r="K444" s="58" t="str">
        <f t="shared" si="25"/>
        <v/>
      </c>
    </row>
    <row r="445" spans="1:13" s="20" customFormat="1" ht="16.5" hidden="1" customHeight="1" x14ac:dyDescent="0.2">
      <c r="A445" s="279" t="s">
        <v>575</v>
      </c>
      <c r="B445" s="251" t="s">
        <v>225</v>
      </c>
      <c r="C445" s="55" t="s">
        <v>947</v>
      </c>
      <c r="D445" s="56"/>
      <c r="E445" s="60">
        <f>RESUMO!E445</f>
        <v>0</v>
      </c>
      <c r="F445" s="57">
        <f t="shared" ref="F445:F452" si="29">IF($D445=0,0,ROUND($D445*$E445,2))</f>
        <v>0</v>
      </c>
      <c r="G445" s="266"/>
      <c r="H445" s="36"/>
      <c r="I445" s="36"/>
      <c r="J445" s="58"/>
      <c r="K445" s="58" t="str">
        <f t="shared" ref="K445:K508" si="30">IF(G445&gt;0,"X",IF(F445&gt;0,"X",""))</f>
        <v/>
      </c>
    </row>
    <row r="446" spans="1:13" s="20" customFormat="1" ht="16.5" hidden="1" customHeight="1" x14ac:dyDescent="0.2">
      <c r="A446" s="279" t="s">
        <v>576</v>
      </c>
      <c r="B446" s="250" t="s">
        <v>227</v>
      </c>
      <c r="C446" s="55" t="s">
        <v>947</v>
      </c>
      <c r="D446" s="56"/>
      <c r="E446" s="60">
        <f>RESUMO!E446</f>
        <v>0</v>
      </c>
      <c r="F446" s="57">
        <f t="shared" si="29"/>
        <v>0</v>
      </c>
      <c r="G446" s="265"/>
      <c r="H446" s="36"/>
      <c r="I446" s="36"/>
      <c r="J446" s="58"/>
      <c r="K446" s="58" t="str">
        <f t="shared" si="30"/>
        <v/>
      </c>
      <c r="M446" s="20">
        <f>M418*0.05</f>
        <v>0</v>
      </c>
    </row>
    <row r="447" spans="1:13" s="20" customFormat="1" ht="16.5" hidden="1" customHeight="1" x14ac:dyDescent="0.2">
      <c r="A447" s="279" t="s">
        <v>577</v>
      </c>
      <c r="B447" s="250" t="s">
        <v>578</v>
      </c>
      <c r="C447" s="55" t="s">
        <v>947</v>
      </c>
      <c r="D447" s="56"/>
      <c r="E447" s="60">
        <f>RESUMO!E447</f>
        <v>0</v>
      </c>
      <c r="F447" s="57">
        <f t="shared" si="29"/>
        <v>0</v>
      </c>
      <c r="G447" s="265"/>
      <c r="H447" s="36"/>
      <c r="I447" s="36"/>
      <c r="J447" s="58"/>
      <c r="K447" s="58" t="str">
        <f t="shared" si="30"/>
        <v/>
      </c>
    </row>
    <row r="448" spans="1:13" s="20" customFormat="1" ht="16.5" hidden="1" customHeight="1" x14ac:dyDescent="0.2">
      <c r="A448" s="279" t="s">
        <v>579</v>
      </c>
      <c r="B448" s="250" t="s">
        <v>580</v>
      </c>
      <c r="C448" s="55" t="s">
        <v>947</v>
      </c>
      <c r="D448" s="56"/>
      <c r="E448" s="60">
        <f>RESUMO!E448</f>
        <v>0</v>
      </c>
      <c r="F448" s="57">
        <f t="shared" si="29"/>
        <v>0</v>
      </c>
      <c r="G448" s="265"/>
      <c r="H448" s="36"/>
      <c r="I448" s="36"/>
      <c r="J448" s="58"/>
      <c r="K448" s="58" t="str">
        <f t="shared" si="30"/>
        <v/>
      </c>
    </row>
    <row r="449" spans="1:11" s="20" customFormat="1" ht="16.5" hidden="1" customHeight="1" x14ac:dyDescent="0.2">
      <c r="A449" s="279" t="s">
        <v>581</v>
      </c>
      <c r="B449" s="250" t="s">
        <v>582</v>
      </c>
      <c r="C449" s="55" t="s">
        <v>947</v>
      </c>
      <c r="D449" s="56"/>
      <c r="E449" s="60">
        <f>RESUMO!E449</f>
        <v>0</v>
      </c>
      <c r="F449" s="57">
        <f t="shared" si="29"/>
        <v>0</v>
      </c>
      <c r="G449" s="265"/>
      <c r="H449" s="36"/>
      <c r="I449" s="36"/>
      <c r="J449" s="58"/>
      <c r="K449" s="58" t="str">
        <f t="shared" si="30"/>
        <v/>
      </c>
    </row>
    <row r="450" spans="1:11" s="20" customFormat="1" ht="16.5" hidden="1" customHeight="1" x14ac:dyDescent="0.2">
      <c r="A450" s="279" t="s">
        <v>583</v>
      </c>
      <c r="B450" s="250" t="s">
        <v>584</v>
      </c>
      <c r="C450" s="55" t="s">
        <v>947</v>
      </c>
      <c r="D450" s="56"/>
      <c r="E450" s="60">
        <f>RESUMO!E450</f>
        <v>0</v>
      </c>
      <c r="F450" s="57">
        <f t="shared" si="29"/>
        <v>0</v>
      </c>
      <c r="G450" s="265"/>
      <c r="H450" s="36"/>
      <c r="I450" s="36"/>
      <c r="J450" s="58"/>
      <c r="K450" s="58" t="str">
        <f t="shared" si="30"/>
        <v/>
      </c>
    </row>
    <row r="451" spans="1:11" s="20" customFormat="1" ht="16.5" hidden="1" customHeight="1" x14ac:dyDescent="0.2">
      <c r="A451" s="279" t="s">
        <v>585</v>
      </c>
      <c r="B451" s="250" t="s">
        <v>586</v>
      </c>
      <c r="C451" s="55" t="s">
        <v>947</v>
      </c>
      <c r="D451" s="56"/>
      <c r="E451" s="60">
        <f>RESUMO!E451</f>
        <v>0</v>
      </c>
      <c r="F451" s="57">
        <f t="shared" si="29"/>
        <v>0</v>
      </c>
      <c r="G451" s="265"/>
      <c r="H451" s="36"/>
      <c r="I451" s="36"/>
      <c r="J451" s="58"/>
      <c r="K451" s="58" t="str">
        <f t="shared" si="30"/>
        <v/>
      </c>
    </row>
    <row r="452" spans="1:11" s="20" customFormat="1" ht="16.5" hidden="1" customHeight="1" thickBot="1" x14ac:dyDescent="0.25">
      <c r="A452" s="305" t="s">
        <v>587</v>
      </c>
      <c r="B452" s="294" t="s">
        <v>588</v>
      </c>
      <c r="C452" s="64" t="s">
        <v>947</v>
      </c>
      <c r="D452" s="67"/>
      <c r="E452" s="313">
        <f>RESUMO!E452</f>
        <v>0</v>
      </c>
      <c r="F452" s="198">
        <f t="shared" si="29"/>
        <v>0</v>
      </c>
      <c r="G452" s="302"/>
      <c r="H452" s="36"/>
      <c r="I452" s="36"/>
      <c r="J452" s="58"/>
      <c r="K452" s="58" t="str">
        <f t="shared" si="30"/>
        <v/>
      </c>
    </row>
    <row r="453" spans="1:11" s="20" customFormat="1" ht="16.5" hidden="1" customHeight="1" x14ac:dyDescent="0.2">
      <c r="A453" s="280" t="s">
        <v>589</v>
      </c>
      <c r="B453" s="252" t="s">
        <v>590</v>
      </c>
      <c r="C453" s="205"/>
      <c r="D453" s="206"/>
      <c r="E453" s="206"/>
      <c r="F453" s="207"/>
      <c r="G453" s="268">
        <f>SUM(F454:F457)</f>
        <v>0</v>
      </c>
      <c r="H453" s="36"/>
      <c r="I453" s="36"/>
      <c r="J453" s="58" t="s">
        <v>914</v>
      </c>
      <c r="K453" s="58" t="str">
        <f t="shared" si="30"/>
        <v/>
      </c>
    </row>
    <row r="454" spans="1:11" s="20" customFormat="1" ht="16.5" hidden="1" customHeight="1" x14ac:dyDescent="0.2">
      <c r="A454" s="279" t="s">
        <v>591</v>
      </c>
      <c r="B454" s="251" t="s">
        <v>592</v>
      </c>
      <c r="C454" s="55" t="s">
        <v>937</v>
      </c>
      <c r="D454" s="60"/>
      <c r="E454" s="60">
        <f>RESUMO!E454</f>
        <v>7.85</v>
      </c>
      <c r="F454" s="57">
        <f>IF($D454=0,0,ROUND($D454*$E454,2))</f>
        <v>0</v>
      </c>
      <c r="G454" s="266"/>
      <c r="H454" s="36"/>
      <c r="I454" s="36"/>
      <c r="J454" s="58"/>
      <c r="K454" s="58" t="str">
        <f t="shared" si="30"/>
        <v/>
      </c>
    </row>
    <row r="455" spans="1:11" s="20" customFormat="1" ht="16.5" hidden="1" customHeight="1" x14ac:dyDescent="0.2">
      <c r="A455" s="279" t="s">
        <v>593</v>
      </c>
      <c r="B455" s="250" t="s">
        <v>594</v>
      </c>
      <c r="C455" s="55" t="s">
        <v>937</v>
      </c>
      <c r="D455" s="60"/>
      <c r="E455" s="60">
        <f>RESUMO!E455</f>
        <v>0</v>
      </c>
      <c r="F455" s="57">
        <f>IF($D455=0,0,ROUND($D455*$E455,2))</f>
        <v>0</v>
      </c>
      <c r="G455" s="265"/>
      <c r="H455" s="36"/>
      <c r="I455" s="36"/>
      <c r="J455" s="58"/>
      <c r="K455" s="58" t="str">
        <f t="shared" si="30"/>
        <v/>
      </c>
    </row>
    <row r="456" spans="1:11" s="20" customFormat="1" ht="16.5" hidden="1" customHeight="1" x14ac:dyDescent="0.2">
      <c r="A456" s="279" t="s">
        <v>595</v>
      </c>
      <c r="B456" s="250" t="s">
        <v>596</v>
      </c>
      <c r="C456" s="55" t="s">
        <v>917</v>
      </c>
      <c r="D456" s="60"/>
      <c r="E456" s="60">
        <f>RESUMO!E456</f>
        <v>0</v>
      </c>
      <c r="F456" s="57">
        <f>IF($D456=0,0,ROUND($D456*$E456,2))</f>
        <v>0</v>
      </c>
      <c r="G456" s="265"/>
      <c r="H456" s="36"/>
      <c r="I456" s="36"/>
      <c r="J456" s="58"/>
      <c r="K456" s="58" t="str">
        <f t="shared" si="30"/>
        <v/>
      </c>
    </row>
    <row r="457" spans="1:11" s="20" customFormat="1" ht="16.5" hidden="1" customHeight="1" thickBot="1" x14ac:dyDescent="0.25">
      <c r="A457" s="305" t="s">
        <v>597</v>
      </c>
      <c r="B457" s="294" t="s">
        <v>598</v>
      </c>
      <c r="C457" s="64" t="s">
        <v>917</v>
      </c>
      <c r="D457" s="67"/>
      <c r="E457" s="313">
        <f>RESUMO!E457</f>
        <v>0</v>
      </c>
      <c r="F457" s="198">
        <f>IF($D457=0,0,ROUND($D457*$E457,2))</f>
        <v>0</v>
      </c>
      <c r="G457" s="302"/>
      <c r="H457" s="36"/>
      <c r="I457" s="36"/>
      <c r="J457" s="58"/>
      <c r="K457" s="58" t="str">
        <f t="shared" si="30"/>
        <v/>
      </c>
    </row>
    <row r="458" spans="1:11" s="20" customFormat="1" ht="16.5" hidden="1" customHeight="1" x14ac:dyDescent="0.2">
      <c r="A458" s="280" t="s">
        <v>599</v>
      </c>
      <c r="B458" s="252" t="s">
        <v>196</v>
      </c>
      <c r="C458" s="205"/>
      <c r="D458" s="206"/>
      <c r="E458" s="206"/>
      <c r="F458" s="207"/>
      <c r="G458" s="268">
        <f>SUM(F459:F488)</f>
        <v>0</v>
      </c>
      <c r="H458" s="36"/>
      <c r="I458" s="36"/>
      <c r="J458" s="58" t="s">
        <v>914</v>
      </c>
      <c r="K458" s="58" t="str">
        <f t="shared" si="30"/>
        <v/>
      </c>
    </row>
    <row r="459" spans="1:11" s="20" customFormat="1" ht="16.5" hidden="1" customHeight="1" x14ac:dyDescent="0.2">
      <c r="A459" s="279" t="s">
        <v>600</v>
      </c>
      <c r="B459" s="251" t="s">
        <v>601</v>
      </c>
      <c r="C459" s="55" t="s">
        <v>892</v>
      </c>
      <c r="D459" s="56"/>
      <c r="E459" s="60">
        <f>RESUMO!E459</f>
        <v>0</v>
      </c>
      <c r="F459" s="57">
        <f t="shared" ref="F459:F488" si="31">IF($D459=0,0,ROUND($D459*$E459,2))</f>
        <v>0</v>
      </c>
      <c r="G459" s="266"/>
      <c r="H459" s="36"/>
      <c r="I459" s="36"/>
      <c r="J459" s="58"/>
      <c r="K459" s="58" t="str">
        <f t="shared" si="30"/>
        <v/>
      </c>
    </row>
    <row r="460" spans="1:11" s="20" customFormat="1" ht="16.5" hidden="1" customHeight="1" x14ac:dyDescent="0.2">
      <c r="A460" s="279" t="s">
        <v>602</v>
      </c>
      <c r="B460" s="250" t="s">
        <v>482</v>
      </c>
      <c r="C460" s="55" t="s">
        <v>937</v>
      </c>
      <c r="D460" s="56"/>
      <c r="E460" s="60">
        <f>RESUMO!E460</f>
        <v>0</v>
      </c>
      <c r="F460" s="57">
        <f t="shared" si="31"/>
        <v>0</v>
      </c>
      <c r="G460" s="265"/>
      <c r="H460" s="36"/>
      <c r="I460" s="36"/>
      <c r="J460" s="58"/>
      <c r="K460" s="58" t="str">
        <f t="shared" si="30"/>
        <v/>
      </c>
    </row>
    <row r="461" spans="1:11" s="20" customFormat="1" ht="16.5" hidden="1" customHeight="1" x14ac:dyDescent="0.2">
      <c r="A461" s="279" t="s">
        <v>603</v>
      </c>
      <c r="B461" s="250" t="s">
        <v>402</v>
      </c>
      <c r="C461" s="55" t="s">
        <v>937</v>
      </c>
      <c r="D461" s="56"/>
      <c r="E461" s="60">
        <f>RESUMO!E461</f>
        <v>0</v>
      </c>
      <c r="F461" s="57">
        <f t="shared" si="31"/>
        <v>0</v>
      </c>
      <c r="G461" s="265"/>
      <c r="H461" s="36"/>
      <c r="I461" s="36"/>
      <c r="J461" s="58"/>
      <c r="K461" s="58" t="str">
        <f t="shared" si="30"/>
        <v/>
      </c>
    </row>
    <row r="462" spans="1:11" s="20" customFormat="1" ht="16.5" hidden="1" customHeight="1" x14ac:dyDescent="0.2">
      <c r="A462" s="279" t="s">
        <v>604</v>
      </c>
      <c r="B462" s="250" t="s">
        <v>605</v>
      </c>
      <c r="C462" s="55" t="s">
        <v>937</v>
      </c>
      <c r="D462" s="56"/>
      <c r="E462" s="60">
        <f>RESUMO!E462</f>
        <v>0</v>
      </c>
      <c r="F462" s="57">
        <f t="shared" si="31"/>
        <v>0</v>
      </c>
      <c r="G462" s="265"/>
      <c r="H462" s="36"/>
      <c r="I462" s="36"/>
      <c r="J462" s="58"/>
      <c r="K462" s="58" t="str">
        <f t="shared" si="30"/>
        <v/>
      </c>
    </row>
    <row r="463" spans="1:11" s="20" customFormat="1" ht="16.5" hidden="1" customHeight="1" x14ac:dyDescent="0.2">
      <c r="A463" s="279" t="s">
        <v>606</v>
      </c>
      <c r="B463" s="250" t="s">
        <v>219</v>
      </c>
      <c r="C463" s="55" t="s">
        <v>937</v>
      </c>
      <c r="D463" s="56"/>
      <c r="E463" s="60">
        <f>RESUMO!E463</f>
        <v>0</v>
      </c>
      <c r="F463" s="57">
        <f t="shared" si="31"/>
        <v>0</v>
      </c>
      <c r="G463" s="265"/>
      <c r="H463" s="36"/>
      <c r="I463" s="36"/>
      <c r="J463" s="58"/>
      <c r="K463" s="58" t="str">
        <f t="shared" si="30"/>
        <v/>
      </c>
    </row>
    <row r="464" spans="1:11" s="20" customFormat="1" ht="16.5" hidden="1" customHeight="1" x14ac:dyDescent="0.2">
      <c r="A464" s="279" t="s">
        <v>607</v>
      </c>
      <c r="B464" s="250" t="s">
        <v>205</v>
      </c>
      <c r="C464" s="55" t="s">
        <v>947</v>
      </c>
      <c r="D464" s="56"/>
      <c r="E464" s="60">
        <f>RESUMO!E464</f>
        <v>0</v>
      </c>
      <c r="F464" s="57">
        <f t="shared" si="31"/>
        <v>0</v>
      </c>
      <c r="G464" s="265"/>
      <c r="H464" s="36"/>
      <c r="I464" s="36"/>
      <c r="J464" s="58"/>
      <c r="K464" s="58" t="str">
        <f t="shared" si="30"/>
        <v/>
      </c>
    </row>
    <row r="465" spans="1:11" s="20" customFormat="1" ht="16.5" hidden="1" customHeight="1" x14ac:dyDescent="0.2">
      <c r="A465" s="279" t="s">
        <v>608</v>
      </c>
      <c r="B465" s="250" t="s">
        <v>609</v>
      </c>
      <c r="C465" s="55" t="s">
        <v>947</v>
      </c>
      <c r="D465" s="56"/>
      <c r="E465" s="60">
        <f>RESUMO!E465</f>
        <v>0</v>
      </c>
      <c r="F465" s="57">
        <f t="shared" si="31"/>
        <v>0</v>
      </c>
      <c r="G465" s="265"/>
      <c r="H465" s="36"/>
      <c r="I465" s="36"/>
      <c r="J465" s="58"/>
      <c r="K465" s="58" t="str">
        <f t="shared" si="30"/>
        <v/>
      </c>
    </row>
    <row r="466" spans="1:11" s="20" customFormat="1" ht="16.5" hidden="1" customHeight="1" x14ac:dyDescent="0.2">
      <c r="A466" s="279" t="s">
        <v>610</v>
      </c>
      <c r="B466" s="250" t="s">
        <v>611</v>
      </c>
      <c r="C466" s="55" t="s">
        <v>947</v>
      </c>
      <c r="D466" s="56"/>
      <c r="E466" s="60">
        <f>RESUMO!E466</f>
        <v>0</v>
      </c>
      <c r="F466" s="57">
        <f t="shared" si="31"/>
        <v>0</v>
      </c>
      <c r="G466" s="265"/>
      <c r="H466" s="36"/>
      <c r="I466" s="36"/>
      <c r="J466" s="58"/>
      <c r="K466" s="58" t="str">
        <f t="shared" si="30"/>
        <v/>
      </c>
    </row>
    <row r="467" spans="1:11" s="20" customFormat="1" ht="16.5" hidden="1" customHeight="1" x14ac:dyDescent="0.2">
      <c r="A467" s="279" t="s">
        <v>612</v>
      </c>
      <c r="B467" s="250" t="s">
        <v>613</v>
      </c>
      <c r="C467" s="55" t="s">
        <v>947</v>
      </c>
      <c r="D467" s="56"/>
      <c r="E467" s="60">
        <f>RESUMO!E467</f>
        <v>0</v>
      </c>
      <c r="F467" s="57">
        <f t="shared" si="31"/>
        <v>0</v>
      </c>
      <c r="G467" s="265"/>
      <c r="H467" s="36"/>
      <c r="I467" s="36"/>
      <c r="J467" s="58"/>
      <c r="K467" s="58" t="str">
        <f t="shared" si="30"/>
        <v/>
      </c>
    </row>
    <row r="468" spans="1:11" s="20" customFormat="1" ht="16.5" hidden="1" customHeight="1" x14ac:dyDescent="0.2">
      <c r="A468" s="279" t="s">
        <v>614</v>
      </c>
      <c r="B468" s="250" t="s">
        <v>615</v>
      </c>
      <c r="C468" s="55" t="s">
        <v>947</v>
      </c>
      <c r="D468" s="56"/>
      <c r="E468" s="60">
        <f>RESUMO!E468</f>
        <v>0</v>
      </c>
      <c r="F468" s="57">
        <f t="shared" si="31"/>
        <v>0</v>
      </c>
      <c r="G468" s="265"/>
      <c r="H468" s="36"/>
      <c r="I468" s="36"/>
      <c r="J468" s="58"/>
      <c r="K468" s="58" t="str">
        <f t="shared" si="30"/>
        <v/>
      </c>
    </row>
    <row r="469" spans="1:11" s="20" customFormat="1" ht="16.5" hidden="1" customHeight="1" x14ac:dyDescent="0.2">
      <c r="A469" s="279" t="s">
        <v>616</v>
      </c>
      <c r="B469" s="250" t="s">
        <v>223</v>
      </c>
      <c r="C469" s="55" t="s">
        <v>947</v>
      </c>
      <c r="D469" s="56"/>
      <c r="E469" s="60">
        <f>RESUMO!E469</f>
        <v>0</v>
      </c>
      <c r="F469" s="57">
        <f t="shared" si="31"/>
        <v>0</v>
      </c>
      <c r="G469" s="265"/>
      <c r="H469" s="36"/>
      <c r="I469" s="36"/>
      <c r="J469" s="58"/>
      <c r="K469" s="58" t="str">
        <f t="shared" si="30"/>
        <v/>
      </c>
    </row>
    <row r="470" spans="1:11" s="20" customFormat="1" ht="16.5" hidden="1" customHeight="1" x14ac:dyDescent="0.2">
      <c r="A470" s="279" t="s">
        <v>617</v>
      </c>
      <c r="B470" s="250" t="s">
        <v>221</v>
      </c>
      <c r="C470" s="55" t="s">
        <v>937</v>
      </c>
      <c r="D470" s="56"/>
      <c r="E470" s="60">
        <f>RESUMO!E470</f>
        <v>0</v>
      </c>
      <c r="F470" s="57">
        <f t="shared" si="31"/>
        <v>0</v>
      </c>
      <c r="G470" s="265"/>
      <c r="H470" s="36"/>
      <c r="I470" s="36"/>
      <c r="J470" s="58"/>
      <c r="K470" s="58" t="str">
        <f t="shared" si="30"/>
        <v/>
      </c>
    </row>
    <row r="471" spans="1:11" s="20" customFormat="1" ht="16.5" hidden="1" customHeight="1" x14ac:dyDescent="0.2">
      <c r="A471" s="279" t="s">
        <v>618</v>
      </c>
      <c r="B471" s="250" t="s">
        <v>619</v>
      </c>
      <c r="C471" s="55" t="s">
        <v>947</v>
      </c>
      <c r="D471" s="56"/>
      <c r="E471" s="60">
        <f>RESUMO!E471</f>
        <v>0</v>
      </c>
      <c r="F471" s="57">
        <f t="shared" si="31"/>
        <v>0</v>
      </c>
      <c r="G471" s="265"/>
      <c r="H471" s="36"/>
      <c r="I471" s="36"/>
      <c r="J471" s="58"/>
      <c r="K471" s="58" t="str">
        <f t="shared" si="30"/>
        <v/>
      </c>
    </row>
    <row r="472" spans="1:11" s="20" customFormat="1" ht="16.5" hidden="1" customHeight="1" x14ac:dyDescent="0.2">
      <c r="A472" s="279" t="s">
        <v>620</v>
      </c>
      <c r="B472" s="250" t="s">
        <v>621</v>
      </c>
      <c r="C472" s="55" t="s">
        <v>889</v>
      </c>
      <c r="D472" s="56"/>
      <c r="E472" s="60">
        <f>RESUMO!E472</f>
        <v>0</v>
      </c>
      <c r="F472" s="57">
        <f t="shared" si="31"/>
        <v>0</v>
      </c>
      <c r="G472" s="265"/>
      <c r="H472" s="36"/>
      <c r="I472" s="36"/>
      <c r="J472" s="58"/>
      <c r="K472" s="58" t="str">
        <f t="shared" si="30"/>
        <v/>
      </c>
    </row>
    <row r="473" spans="1:11" s="20" customFormat="1" ht="16.5" hidden="1" customHeight="1" thickBot="1" x14ac:dyDescent="0.25">
      <c r="A473" s="279" t="s">
        <v>622</v>
      </c>
      <c r="B473" s="250" t="s">
        <v>623</v>
      </c>
      <c r="C473" s="55" t="s">
        <v>889</v>
      </c>
      <c r="D473" s="56"/>
      <c r="E473" s="60">
        <f>RESUMO!E473</f>
        <v>11.8</v>
      </c>
      <c r="F473" s="57">
        <f t="shared" si="31"/>
        <v>0</v>
      </c>
      <c r="G473" s="265"/>
      <c r="H473" s="36"/>
      <c r="I473" s="36"/>
      <c r="J473" s="58"/>
      <c r="K473" s="58" t="str">
        <f t="shared" si="30"/>
        <v/>
      </c>
    </row>
    <row r="474" spans="1:11" s="20" customFormat="1" ht="16.5" hidden="1" customHeight="1" x14ac:dyDescent="0.2">
      <c r="A474" s="279" t="s">
        <v>624</v>
      </c>
      <c r="B474" s="250" t="s">
        <v>625</v>
      </c>
      <c r="C474" s="55" t="s">
        <v>889</v>
      </c>
      <c r="D474" s="56"/>
      <c r="E474" s="60">
        <f>RESUMO!E474</f>
        <v>0</v>
      </c>
      <c r="F474" s="57">
        <f t="shared" si="31"/>
        <v>0</v>
      </c>
      <c r="G474" s="265"/>
      <c r="H474" s="36"/>
      <c r="I474" s="36"/>
      <c r="J474" s="58"/>
      <c r="K474" s="58" t="str">
        <f t="shared" si="30"/>
        <v/>
      </c>
    </row>
    <row r="475" spans="1:11" s="20" customFormat="1" ht="16.5" hidden="1" customHeight="1" x14ac:dyDescent="0.2">
      <c r="A475" s="279" t="s">
        <v>626</v>
      </c>
      <c r="B475" s="250" t="s">
        <v>627</v>
      </c>
      <c r="C475" s="55" t="s">
        <v>889</v>
      </c>
      <c r="D475" s="56"/>
      <c r="E475" s="60">
        <f>RESUMO!E475</f>
        <v>0</v>
      </c>
      <c r="F475" s="57">
        <f t="shared" si="31"/>
        <v>0</v>
      </c>
      <c r="G475" s="265"/>
      <c r="H475" s="36"/>
      <c r="I475" s="36"/>
      <c r="J475" s="58"/>
      <c r="K475" s="58" t="str">
        <f t="shared" si="30"/>
        <v/>
      </c>
    </row>
    <row r="476" spans="1:11" s="20" customFormat="1" ht="16.5" hidden="1" customHeight="1" x14ac:dyDescent="0.2">
      <c r="A476" s="279" t="s">
        <v>628</v>
      </c>
      <c r="B476" s="250" t="s">
        <v>367</v>
      </c>
      <c r="C476" s="55" t="s">
        <v>889</v>
      </c>
      <c r="D476" s="56"/>
      <c r="E476" s="60">
        <f>RESUMO!E476</f>
        <v>0</v>
      </c>
      <c r="F476" s="57">
        <f t="shared" si="31"/>
        <v>0</v>
      </c>
      <c r="G476" s="265"/>
      <c r="H476" s="36"/>
      <c r="I476" s="36"/>
      <c r="J476" s="58"/>
      <c r="K476" s="58" t="str">
        <f t="shared" si="30"/>
        <v/>
      </c>
    </row>
    <row r="477" spans="1:11" s="20" customFormat="1" ht="16.5" hidden="1" customHeight="1" x14ac:dyDescent="0.2">
      <c r="A477" s="279" t="s">
        <v>629</v>
      </c>
      <c r="B477" s="250" t="s">
        <v>369</v>
      </c>
      <c r="C477" s="55" t="s">
        <v>889</v>
      </c>
      <c r="D477" s="56"/>
      <c r="E477" s="60">
        <f>RESUMO!E477</f>
        <v>0</v>
      </c>
      <c r="F477" s="57">
        <f t="shared" si="31"/>
        <v>0</v>
      </c>
      <c r="G477" s="265"/>
      <c r="H477" s="36"/>
      <c r="I477" s="36"/>
      <c r="J477" s="58"/>
      <c r="K477" s="58" t="str">
        <f t="shared" si="30"/>
        <v/>
      </c>
    </row>
    <row r="478" spans="1:11" s="20" customFormat="1" ht="16.5" hidden="1" customHeight="1" x14ac:dyDescent="0.2">
      <c r="A478" s="279" t="s">
        <v>630</v>
      </c>
      <c r="B478" s="250" t="s">
        <v>631</v>
      </c>
      <c r="C478" s="55" t="s">
        <v>889</v>
      </c>
      <c r="D478" s="56"/>
      <c r="E478" s="60">
        <f>RESUMO!E478</f>
        <v>0</v>
      </c>
      <c r="F478" s="57">
        <f t="shared" si="31"/>
        <v>0</v>
      </c>
      <c r="G478" s="265"/>
      <c r="H478" s="36"/>
      <c r="I478" s="36"/>
      <c r="J478" s="58"/>
      <c r="K478" s="58" t="str">
        <f t="shared" si="30"/>
        <v/>
      </c>
    </row>
    <row r="479" spans="1:11" s="20" customFormat="1" ht="16.5" hidden="1" customHeight="1" x14ac:dyDescent="0.2">
      <c r="A479" s="279" t="s">
        <v>632</v>
      </c>
      <c r="B479" s="250" t="s">
        <v>633</v>
      </c>
      <c r="C479" s="55" t="s">
        <v>917</v>
      </c>
      <c r="D479" s="56"/>
      <c r="E479" s="60">
        <f>RESUMO!E479</f>
        <v>0</v>
      </c>
      <c r="F479" s="57">
        <f t="shared" si="31"/>
        <v>0</v>
      </c>
      <c r="G479" s="265"/>
      <c r="H479" s="36"/>
      <c r="I479" s="36"/>
      <c r="J479" s="58"/>
      <c r="K479" s="58" t="str">
        <f t="shared" si="30"/>
        <v/>
      </c>
    </row>
    <row r="480" spans="1:11" s="20" customFormat="1" ht="16.5" hidden="1" customHeight="1" x14ac:dyDescent="0.2">
      <c r="A480" s="279" t="s">
        <v>634</v>
      </c>
      <c r="B480" s="250" t="s">
        <v>635</v>
      </c>
      <c r="C480" s="55" t="s">
        <v>917</v>
      </c>
      <c r="D480" s="56"/>
      <c r="E480" s="60">
        <f>RESUMO!E480</f>
        <v>0</v>
      </c>
      <c r="F480" s="57">
        <f t="shared" si="31"/>
        <v>0</v>
      </c>
      <c r="G480" s="265"/>
      <c r="H480" s="36"/>
      <c r="I480" s="36"/>
      <c r="J480" s="58"/>
      <c r="K480" s="58" t="str">
        <f t="shared" si="30"/>
        <v/>
      </c>
    </row>
    <row r="481" spans="1:11" s="20" customFormat="1" ht="16.5" hidden="1" customHeight="1" x14ac:dyDescent="0.2">
      <c r="A481" s="279" t="s">
        <v>636</v>
      </c>
      <c r="B481" s="250" t="s">
        <v>637</v>
      </c>
      <c r="C481" s="55" t="s">
        <v>917</v>
      </c>
      <c r="D481" s="56"/>
      <c r="E481" s="60">
        <f>RESUMO!E481</f>
        <v>0</v>
      </c>
      <c r="F481" s="57">
        <f t="shared" si="31"/>
        <v>0</v>
      </c>
      <c r="G481" s="265"/>
      <c r="H481" s="36"/>
      <c r="I481" s="36"/>
      <c r="J481" s="58"/>
      <c r="K481" s="58" t="str">
        <f t="shared" si="30"/>
        <v/>
      </c>
    </row>
    <row r="482" spans="1:11" s="20" customFormat="1" ht="16.5" hidden="1" customHeight="1" x14ac:dyDescent="0.2">
      <c r="A482" s="279" t="s">
        <v>638</v>
      </c>
      <c r="B482" s="250" t="s">
        <v>639</v>
      </c>
      <c r="C482" s="55" t="s">
        <v>937</v>
      </c>
      <c r="D482" s="56"/>
      <c r="E482" s="60">
        <f>RESUMO!E482</f>
        <v>0</v>
      </c>
      <c r="F482" s="57">
        <f t="shared" si="31"/>
        <v>0</v>
      </c>
      <c r="G482" s="265"/>
      <c r="H482" s="36"/>
      <c r="I482" s="36"/>
      <c r="J482" s="58"/>
      <c r="K482" s="58" t="str">
        <f t="shared" si="30"/>
        <v/>
      </c>
    </row>
    <row r="483" spans="1:11" s="20" customFormat="1" ht="16.5" hidden="1" customHeight="1" x14ac:dyDescent="0.2">
      <c r="A483" s="279" t="s">
        <v>640</v>
      </c>
      <c r="B483" s="250" t="s">
        <v>641</v>
      </c>
      <c r="C483" s="55" t="s">
        <v>937</v>
      </c>
      <c r="D483" s="56"/>
      <c r="E483" s="60">
        <f>RESUMO!E483</f>
        <v>0</v>
      </c>
      <c r="F483" s="57">
        <f t="shared" si="31"/>
        <v>0</v>
      </c>
      <c r="G483" s="265"/>
      <c r="H483" s="36"/>
      <c r="I483" s="36"/>
      <c r="J483" s="58"/>
      <c r="K483" s="58" t="str">
        <f t="shared" si="30"/>
        <v/>
      </c>
    </row>
    <row r="484" spans="1:11" s="20" customFormat="1" ht="16.5" hidden="1" customHeight="1" x14ac:dyDescent="0.2">
      <c r="A484" s="279" t="s">
        <v>642</v>
      </c>
      <c r="B484" s="250" t="s">
        <v>643</v>
      </c>
      <c r="C484" s="55" t="s">
        <v>889</v>
      </c>
      <c r="D484" s="56"/>
      <c r="E484" s="60">
        <f>RESUMO!E484</f>
        <v>0</v>
      </c>
      <c r="F484" s="57">
        <f t="shared" si="31"/>
        <v>0</v>
      </c>
      <c r="G484" s="265"/>
      <c r="H484" s="36"/>
      <c r="I484" s="36"/>
      <c r="J484" s="58"/>
      <c r="K484" s="58" t="str">
        <f t="shared" si="30"/>
        <v/>
      </c>
    </row>
    <row r="485" spans="1:11" s="20" customFormat="1" ht="16.5" hidden="1" customHeight="1" x14ac:dyDescent="0.2">
      <c r="A485" s="279" t="s">
        <v>644</v>
      </c>
      <c r="B485" s="250" t="s">
        <v>645</v>
      </c>
      <c r="C485" s="55" t="s">
        <v>889</v>
      </c>
      <c r="D485" s="56"/>
      <c r="E485" s="60">
        <f>RESUMO!E485</f>
        <v>0</v>
      </c>
      <c r="F485" s="57">
        <f t="shared" si="31"/>
        <v>0</v>
      </c>
      <c r="G485" s="265"/>
      <c r="H485" s="36"/>
      <c r="I485" s="36"/>
      <c r="J485" s="58"/>
      <c r="K485" s="58" t="str">
        <f t="shared" si="30"/>
        <v/>
      </c>
    </row>
    <row r="486" spans="1:11" s="20" customFormat="1" ht="16.5" hidden="1" customHeight="1" x14ac:dyDescent="0.2">
      <c r="A486" s="279" t="s">
        <v>646</v>
      </c>
      <c r="B486" s="250" t="s">
        <v>647</v>
      </c>
      <c r="C486" s="55" t="s">
        <v>889</v>
      </c>
      <c r="D486" s="56"/>
      <c r="E486" s="60">
        <f>RESUMO!E486</f>
        <v>0</v>
      </c>
      <c r="F486" s="57">
        <f t="shared" si="31"/>
        <v>0</v>
      </c>
      <c r="G486" s="265"/>
      <c r="H486" s="36"/>
      <c r="I486" s="36"/>
      <c r="J486" s="58"/>
      <c r="K486" s="58" t="str">
        <f t="shared" si="30"/>
        <v/>
      </c>
    </row>
    <row r="487" spans="1:11" s="20" customFormat="1" ht="16.5" hidden="1" customHeight="1" x14ac:dyDescent="0.2">
      <c r="A487" s="279" t="s">
        <v>648</v>
      </c>
      <c r="B487" s="250" t="s">
        <v>649</v>
      </c>
      <c r="C487" s="55" t="s">
        <v>889</v>
      </c>
      <c r="D487" s="56"/>
      <c r="E487" s="60">
        <f>RESUMO!E487</f>
        <v>0</v>
      </c>
      <c r="F487" s="57">
        <f t="shared" si="31"/>
        <v>0</v>
      </c>
      <c r="G487" s="265"/>
      <c r="H487" s="36"/>
      <c r="I487" s="36"/>
      <c r="J487" s="58"/>
      <c r="K487" s="58" t="str">
        <f t="shared" si="30"/>
        <v/>
      </c>
    </row>
    <row r="488" spans="1:11" s="20" customFormat="1" ht="16.5" hidden="1" customHeight="1" thickBot="1" x14ac:dyDescent="0.25">
      <c r="A488" s="288" t="s">
        <v>650</v>
      </c>
      <c r="B488" s="251" t="s">
        <v>651</v>
      </c>
      <c r="C488" s="55" t="s">
        <v>889</v>
      </c>
      <c r="D488" s="56"/>
      <c r="E488" s="60">
        <f>RESUMO!E488</f>
        <v>0</v>
      </c>
      <c r="F488" s="57">
        <f t="shared" si="31"/>
        <v>0</v>
      </c>
      <c r="G488" s="268"/>
      <c r="H488" s="36"/>
      <c r="I488" s="36"/>
      <c r="J488" s="58"/>
      <c r="K488" s="58" t="str">
        <f t="shared" si="30"/>
        <v/>
      </c>
    </row>
    <row r="489" spans="1:11" s="20" customFormat="1" ht="16.5" hidden="1" customHeight="1" thickBot="1" x14ac:dyDescent="0.25">
      <c r="A489" s="286" t="s">
        <v>652</v>
      </c>
      <c r="B489" s="253" t="s">
        <v>653</v>
      </c>
      <c r="C489" s="218"/>
      <c r="D489" s="219"/>
      <c r="E489" s="220"/>
      <c r="F489" s="221"/>
      <c r="G489" s="222">
        <f>SUM(G490:G531)</f>
        <v>0</v>
      </c>
      <c r="H489" s="16"/>
      <c r="I489" s="68">
        <f>G489</f>
        <v>0</v>
      </c>
      <c r="J489" s="58" t="s">
        <v>911</v>
      </c>
      <c r="K489" s="58" t="str">
        <f t="shared" si="30"/>
        <v/>
      </c>
    </row>
    <row r="490" spans="1:11" s="20" customFormat="1" ht="16.5" hidden="1" customHeight="1" x14ac:dyDescent="0.2">
      <c r="A490" s="281" t="s">
        <v>654</v>
      </c>
      <c r="B490" s="254" t="s">
        <v>655</v>
      </c>
      <c r="C490" s="223"/>
      <c r="D490" s="224"/>
      <c r="E490" s="224"/>
      <c r="F490" s="225"/>
      <c r="G490" s="269">
        <f>SUM(F491:F514)</f>
        <v>0</v>
      </c>
      <c r="H490" s="69"/>
      <c r="I490" s="16"/>
      <c r="J490" s="58" t="s">
        <v>914</v>
      </c>
      <c r="K490" s="58" t="str">
        <f t="shared" si="30"/>
        <v/>
      </c>
    </row>
    <row r="491" spans="1:11" s="20" customFormat="1" ht="16.5" hidden="1" customHeight="1" x14ac:dyDescent="0.2">
      <c r="A491" s="307" t="s">
        <v>656</v>
      </c>
      <c r="B491" s="255" t="s">
        <v>657</v>
      </c>
      <c r="C491" s="59" t="s">
        <v>917</v>
      </c>
      <c r="D491" s="56"/>
      <c r="E491" s="60">
        <f>RESUMO!E491</f>
        <v>0</v>
      </c>
      <c r="F491" s="227">
        <f t="shared" ref="F491:F514" si="32">IF($D491=0,0,ROUND($D491*$E491,2))</f>
        <v>0</v>
      </c>
      <c r="G491" s="270"/>
      <c r="H491" s="16"/>
      <c r="I491" s="16"/>
      <c r="J491" s="58"/>
      <c r="K491" s="58" t="str">
        <f t="shared" si="30"/>
        <v/>
      </c>
    </row>
    <row r="492" spans="1:11" s="20" customFormat="1" ht="16.5" hidden="1" customHeight="1" x14ac:dyDescent="0.2">
      <c r="A492" s="308" t="s">
        <v>658</v>
      </c>
      <c r="B492" s="255" t="s">
        <v>659</v>
      </c>
      <c r="C492" s="59" t="s">
        <v>917</v>
      </c>
      <c r="D492" s="56"/>
      <c r="E492" s="60">
        <f>RESUMO!E492</f>
        <v>0</v>
      </c>
      <c r="F492" s="227">
        <f t="shared" si="32"/>
        <v>0</v>
      </c>
      <c r="G492" s="270"/>
      <c r="H492" s="16"/>
      <c r="I492" s="16"/>
      <c r="J492" s="58"/>
      <c r="K492" s="58" t="str">
        <f t="shared" si="30"/>
        <v/>
      </c>
    </row>
    <row r="493" spans="1:11" s="20" customFormat="1" ht="16.5" hidden="1" customHeight="1" x14ac:dyDescent="0.2">
      <c r="A493" s="282" t="s">
        <v>660</v>
      </c>
      <c r="B493" s="255" t="s">
        <v>661</v>
      </c>
      <c r="C493" s="59" t="s">
        <v>917</v>
      </c>
      <c r="D493" s="60"/>
      <c r="E493" s="60">
        <f>RESUMO!E493</f>
        <v>520</v>
      </c>
      <c r="F493" s="227">
        <f t="shared" si="32"/>
        <v>0</v>
      </c>
      <c r="G493" s="270"/>
      <c r="H493" s="16"/>
      <c r="I493" s="16"/>
      <c r="J493" s="58"/>
      <c r="K493" s="58" t="str">
        <f t="shared" si="30"/>
        <v/>
      </c>
    </row>
    <row r="494" spans="1:11" s="20" customFormat="1" ht="16.5" hidden="1" customHeight="1" x14ac:dyDescent="0.2">
      <c r="A494" s="282"/>
      <c r="B494" s="255" t="s">
        <v>1183</v>
      </c>
      <c r="C494" s="59" t="s">
        <v>917</v>
      </c>
      <c r="D494" s="60"/>
      <c r="E494" s="60">
        <f>RESUMO!E494</f>
        <v>0</v>
      </c>
      <c r="F494" s="227">
        <f t="shared" si="32"/>
        <v>0</v>
      </c>
      <c r="G494" s="270"/>
      <c r="H494" s="16"/>
      <c r="I494" s="16"/>
      <c r="J494" s="58"/>
      <c r="K494" s="58" t="str">
        <f t="shared" si="30"/>
        <v/>
      </c>
    </row>
    <row r="495" spans="1:11" s="20" customFormat="1" ht="16.5" hidden="1" customHeight="1" x14ac:dyDescent="0.2">
      <c r="A495" s="307" t="s">
        <v>662</v>
      </c>
      <c r="B495" s="255" t="s">
        <v>663</v>
      </c>
      <c r="C495" s="59" t="s">
        <v>883</v>
      </c>
      <c r="D495" s="226"/>
      <c r="E495" s="60">
        <f>RESUMO!E495</f>
        <v>0</v>
      </c>
      <c r="F495" s="227">
        <f t="shared" si="32"/>
        <v>0</v>
      </c>
      <c r="G495" s="270"/>
      <c r="H495" s="16"/>
      <c r="I495" s="16"/>
      <c r="J495" s="58"/>
      <c r="K495" s="58" t="str">
        <f t="shared" si="30"/>
        <v/>
      </c>
    </row>
    <row r="496" spans="1:11" s="20" customFormat="1" ht="16.5" hidden="1" customHeight="1" x14ac:dyDescent="0.2">
      <c r="A496" s="282" t="s">
        <v>664</v>
      </c>
      <c r="B496" s="255" t="s">
        <v>665</v>
      </c>
      <c r="C496" s="59" t="s">
        <v>917</v>
      </c>
      <c r="D496" s="228"/>
      <c r="E496" s="60">
        <f>RESUMO!E496</f>
        <v>0</v>
      </c>
      <c r="F496" s="227">
        <f t="shared" si="32"/>
        <v>0</v>
      </c>
      <c r="G496" s="270"/>
      <c r="H496" s="16"/>
      <c r="I496" s="16"/>
      <c r="J496" s="58"/>
      <c r="K496" s="58" t="str">
        <f t="shared" si="30"/>
        <v/>
      </c>
    </row>
    <row r="497" spans="1:11" s="20" customFormat="1" ht="16.5" hidden="1" customHeight="1" x14ac:dyDescent="0.2">
      <c r="A497" s="282" t="s">
        <v>666</v>
      </c>
      <c r="B497" s="255" t="s">
        <v>667</v>
      </c>
      <c r="C497" s="59" t="s">
        <v>917</v>
      </c>
      <c r="D497" s="228"/>
      <c r="E497" s="60">
        <f>RESUMO!E497</f>
        <v>0</v>
      </c>
      <c r="F497" s="227">
        <f t="shared" si="32"/>
        <v>0</v>
      </c>
      <c r="G497" s="270"/>
      <c r="H497" s="16"/>
      <c r="I497" s="16"/>
      <c r="J497" s="58"/>
      <c r="K497" s="58" t="str">
        <f t="shared" si="30"/>
        <v/>
      </c>
    </row>
    <row r="498" spans="1:11" s="20" customFormat="1" ht="16.5" hidden="1" customHeight="1" x14ac:dyDescent="0.2">
      <c r="A498" s="308" t="s">
        <v>668</v>
      </c>
      <c r="B498" s="255" t="s">
        <v>669</v>
      </c>
      <c r="C498" s="59" t="s">
        <v>917</v>
      </c>
      <c r="D498" s="228"/>
      <c r="E498" s="60">
        <f>RESUMO!E498</f>
        <v>0</v>
      </c>
      <c r="F498" s="227">
        <f t="shared" si="32"/>
        <v>0</v>
      </c>
      <c r="G498" s="270"/>
      <c r="H498" s="16"/>
      <c r="I498" s="16"/>
      <c r="J498" s="58"/>
      <c r="K498" s="58" t="str">
        <f t="shared" si="30"/>
        <v/>
      </c>
    </row>
    <row r="499" spans="1:11" s="20" customFormat="1" ht="16.5" hidden="1" customHeight="1" x14ac:dyDescent="0.2">
      <c r="A499" s="282" t="s">
        <v>670</v>
      </c>
      <c r="B499" s="255" t="s">
        <v>671</v>
      </c>
      <c r="C499" s="59" t="s">
        <v>917</v>
      </c>
      <c r="D499" s="228"/>
      <c r="E499" s="60">
        <f>RESUMO!E499</f>
        <v>0</v>
      </c>
      <c r="F499" s="227">
        <f t="shared" si="32"/>
        <v>0</v>
      </c>
      <c r="G499" s="270"/>
      <c r="H499" s="16"/>
      <c r="I499" s="16"/>
      <c r="J499" s="58"/>
      <c r="K499" s="58" t="str">
        <f t="shared" si="30"/>
        <v/>
      </c>
    </row>
    <row r="500" spans="1:11" s="20" customFormat="1" ht="16.5" hidden="1" customHeight="1" x14ac:dyDescent="0.2">
      <c r="A500" s="307" t="s">
        <v>672</v>
      </c>
      <c r="B500" s="255" t="s">
        <v>673</v>
      </c>
      <c r="C500" s="59" t="s">
        <v>917</v>
      </c>
      <c r="D500" s="228"/>
      <c r="E500" s="60">
        <f>RESUMO!E500</f>
        <v>0</v>
      </c>
      <c r="F500" s="227">
        <f t="shared" si="32"/>
        <v>0</v>
      </c>
      <c r="G500" s="270"/>
      <c r="H500" s="16"/>
      <c r="I500" s="16"/>
      <c r="J500" s="58"/>
      <c r="K500" s="58" t="str">
        <f t="shared" si="30"/>
        <v/>
      </c>
    </row>
    <row r="501" spans="1:11" s="20" customFormat="1" ht="16.5" hidden="1" customHeight="1" x14ac:dyDescent="0.2">
      <c r="A501" s="282" t="s">
        <v>674</v>
      </c>
      <c r="B501" s="255" t="s">
        <v>675</v>
      </c>
      <c r="C501" s="59" t="s">
        <v>917</v>
      </c>
      <c r="D501" s="228"/>
      <c r="E501" s="60">
        <f>RESUMO!E501</f>
        <v>0</v>
      </c>
      <c r="F501" s="227">
        <f t="shared" si="32"/>
        <v>0</v>
      </c>
      <c r="G501" s="270"/>
      <c r="H501" s="16"/>
      <c r="I501" s="16"/>
      <c r="J501" s="58"/>
      <c r="K501" s="58" t="str">
        <f t="shared" si="30"/>
        <v/>
      </c>
    </row>
    <row r="502" spans="1:11" s="20" customFormat="1" ht="16.5" hidden="1" customHeight="1" x14ac:dyDescent="0.2">
      <c r="A502" s="282" t="s">
        <v>676</v>
      </c>
      <c r="B502" s="255" t="s">
        <v>677</v>
      </c>
      <c r="C502" s="59" t="s">
        <v>917</v>
      </c>
      <c r="D502" s="228"/>
      <c r="E502" s="60">
        <f>RESUMO!E502</f>
        <v>0</v>
      </c>
      <c r="F502" s="227">
        <f t="shared" si="32"/>
        <v>0</v>
      </c>
      <c r="G502" s="270"/>
      <c r="H502" s="16"/>
      <c r="I502" s="16"/>
      <c r="J502" s="58"/>
      <c r="K502" s="58" t="str">
        <f t="shared" si="30"/>
        <v/>
      </c>
    </row>
    <row r="503" spans="1:11" s="20" customFormat="1" ht="16.5" hidden="1" customHeight="1" x14ac:dyDescent="0.2">
      <c r="A503" s="282" t="s">
        <v>678</v>
      </c>
      <c r="B503" s="255" t="s">
        <v>679</v>
      </c>
      <c r="C503" s="59" t="s">
        <v>917</v>
      </c>
      <c r="D503" s="228"/>
      <c r="E503" s="60">
        <f>RESUMO!E503</f>
        <v>0</v>
      </c>
      <c r="F503" s="227">
        <f t="shared" si="32"/>
        <v>0</v>
      </c>
      <c r="G503" s="270"/>
      <c r="H503" s="16"/>
      <c r="I503" s="16"/>
      <c r="J503" s="58"/>
      <c r="K503" s="58" t="str">
        <f t="shared" si="30"/>
        <v/>
      </c>
    </row>
    <row r="504" spans="1:11" s="20" customFormat="1" ht="16.5" hidden="1" customHeight="1" x14ac:dyDescent="0.2">
      <c r="A504" s="282" t="s">
        <v>680</v>
      </c>
      <c r="B504" s="255" t="s">
        <v>681</v>
      </c>
      <c r="C504" s="59" t="s">
        <v>917</v>
      </c>
      <c r="D504" s="228"/>
      <c r="E504" s="60">
        <f>RESUMO!E504</f>
        <v>0</v>
      </c>
      <c r="F504" s="227">
        <f t="shared" si="32"/>
        <v>0</v>
      </c>
      <c r="G504" s="270"/>
      <c r="H504" s="16"/>
      <c r="I504" s="16"/>
      <c r="J504" s="58"/>
      <c r="K504" s="58" t="str">
        <f t="shared" si="30"/>
        <v/>
      </c>
    </row>
    <row r="505" spans="1:11" s="20" customFormat="1" ht="16.5" hidden="1" customHeight="1" x14ac:dyDescent="0.2">
      <c r="A505" s="282" t="s">
        <v>682</v>
      </c>
      <c r="B505" s="255" t="s">
        <v>683</v>
      </c>
      <c r="C505" s="59" t="s">
        <v>917</v>
      </c>
      <c r="D505" s="228"/>
      <c r="E505" s="60">
        <f>RESUMO!E505</f>
        <v>0</v>
      </c>
      <c r="F505" s="227">
        <f t="shared" si="32"/>
        <v>0</v>
      </c>
      <c r="G505" s="270"/>
      <c r="H505" s="16"/>
      <c r="I505" s="16"/>
      <c r="J505" s="58"/>
      <c r="K505" s="58" t="str">
        <f t="shared" si="30"/>
        <v/>
      </c>
    </row>
    <row r="506" spans="1:11" s="20" customFormat="1" ht="16.5" hidden="1" customHeight="1" x14ac:dyDescent="0.2">
      <c r="A506" s="282" t="s">
        <v>684</v>
      </c>
      <c r="B506" s="255" t="s">
        <v>685</v>
      </c>
      <c r="C506" s="59" t="s">
        <v>917</v>
      </c>
      <c r="D506" s="228"/>
      <c r="E506" s="60">
        <f>RESUMO!E506</f>
        <v>0</v>
      </c>
      <c r="F506" s="227">
        <f t="shared" si="32"/>
        <v>0</v>
      </c>
      <c r="G506" s="270"/>
      <c r="H506" s="16"/>
      <c r="I506" s="16"/>
      <c r="J506" s="58"/>
      <c r="K506" s="58" t="str">
        <f t="shared" si="30"/>
        <v/>
      </c>
    </row>
    <row r="507" spans="1:11" s="20" customFormat="1" ht="16.5" hidden="1" customHeight="1" x14ac:dyDescent="0.2">
      <c r="A507" s="282" t="s">
        <v>686</v>
      </c>
      <c r="B507" s="255" t="s">
        <v>687</v>
      </c>
      <c r="C507" s="59" t="s">
        <v>917</v>
      </c>
      <c r="D507" s="228"/>
      <c r="E507" s="60">
        <f>RESUMO!E507</f>
        <v>0</v>
      </c>
      <c r="F507" s="227">
        <f t="shared" si="32"/>
        <v>0</v>
      </c>
      <c r="G507" s="270"/>
      <c r="H507" s="16"/>
      <c r="I507" s="16"/>
      <c r="J507" s="58"/>
      <c r="K507" s="58" t="str">
        <f t="shared" si="30"/>
        <v/>
      </c>
    </row>
    <row r="508" spans="1:11" s="20" customFormat="1" ht="16.5" hidden="1" customHeight="1" x14ac:dyDescent="0.2">
      <c r="A508" s="282" t="s">
        <v>688</v>
      </c>
      <c r="B508" s="255" t="s">
        <v>689</v>
      </c>
      <c r="C508" s="59" t="s">
        <v>917</v>
      </c>
      <c r="D508" s="228"/>
      <c r="E508" s="60">
        <f>RESUMO!E508</f>
        <v>0</v>
      </c>
      <c r="F508" s="227">
        <f t="shared" si="32"/>
        <v>0</v>
      </c>
      <c r="G508" s="270"/>
      <c r="H508" s="16"/>
      <c r="I508" s="16"/>
      <c r="J508" s="58"/>
      <c r="K508" s="58" t="str">
        <f t="shared" si="30"/>
        <v/>
      </c>
    </row>
    <row r="509" spans="1:11" s="20" customFormat="1" ht="16.5" hidden="1" customHeight="1" x14ac:dyDescent="0.2">
      <c r="A509" s="282" t="s">
        <v>690</v>
      </c>
      <c r="B509" s="255" t="s">
        <v>691</v>
      </c>
      <c r="C509" s="59" t="s">
        <v>917</v>
      </c>
      <c r="D509" s="228"/>
      <c r="E509" s="60">
        <f>RESUMO!E509</f>
        <v>0</v>
      </c>
      <c r="F509" s="227">
        <f t="shared" si="32"/>
        <v>0</v>
      </c>
      <c r="G509" s="270"/>
      <c r="H509" s="16"/>
      <c r="I509" s="16"/>
      <c r="J509" s="58"/>
      <c r="K509" s="58" t="str">
        <f t="shared" ref="K509:K572" si="33">IF(G509&gt;0,"X",IF(F509&gt;0,"X",""))</f>
        <v/>
      </c>
    </row>
    <row r="510" spans="1:11" s="20" customFormat="1" ht="16.5" hidden="1" customHeight="1" x14ac:dyDescent="0.2">
      <c r="A510" s="282" t="s">
        <v>692</v>
      </c>
      <c r="B510" s="255" t="s">
        <v>693</v>
      </c>
      <c r="C510" s="59" t="s">
        <v>917</v>
      </c>
      <c r="D510" s="228"/>
      <c r="E510" s="60">
        <f>RESUMO!E510</f>
        <v>0</v>
      </c>
      <c r="F510" s="227">
        <f t="shared" si="32"/>
        <v>0</v>
      </c>
      <c r="G510" s="270"/>
      <c r="H510" s="16"/>
      <c r="I510" s="16"/>
      <c r="J510" s="58"/>
      <c r="K510" s="58" t="str">
        <f t="shared" si="33"/>
        <v/>
      </c>
    </row>
    <row r="511" spans="1:11" s="20" customFormat="1" ht="16.5" hidden="1" customHeight="1" x14ac:dyDescent="0.2">
      <c r="A511" s="282" t="s">
        <v>694</v>
      </c>
      <c r="B511" s="255" t="s">
        <v>695</v>
      </c>
      <c r="C511" s="59" t="s">
        <v>917</v>
      </c>
      <c r="D511" s="228"/>
      <c r="E511" s="60">
        <f>RESUMO!E511</f>
        <v>0</v>
      </c>
      <c r="F511" s="227">
        <f t="shared" si="32"/>
        <v>0</v>
      </c>
      <c r="G511" s="270"/>
      <c r="H511" s="16"/>
      <c r="I511" s="16"/>
      <c r="J511" s="58"/>
      <c r="K511" s="58" t="str">
        <f t="shared" si="33"/>
        <v/>
      </c>
    </row>
    <row r="512" spans="1:11" s="20" customFormat="1" ht="16.5" hidden="1" customHeight="1" x14ac:dyDescent="0.2">
      <c r="A512" s="282" t="s">
        <v>696</v>
      </c>
      <c r="B512" s="255" t="s">
        <v>697</v>
      </c>
      <c r="C512" s="59" t="s">
        <v>917</v>
      </c>
      <c r="D512" s="228"/>
      <c r="E512" s="60">
        <f>RESUMO!E512</f>
        <v>0</v>
      </c>
      <c r="F512" s="227">
        <f t="shared" si="32"/>
        <v>0</v>
      </c>
      <c r="G512" s="270"/>
      <c r="H512" s="16"/>
      <c r="I512" s="16"/>
      <c r="J512" s="58"/>
      <c r="K512" s="58" t="str">
        <f t="shared" si="33"/>
        <v/>
      </c>
    </row>
    <row r="513" spans="1:11" s="20" customFormat="1" ht="16.5" hidden="1" customHeight="1" x14ac:dyDescent="0.2">
      <c r="A513" s="282" t="s">
        <v>698</v>
      </c>
      <c r="B513" s="255" t="s">
        <v>699</v>
      </c>
      <c r="C513" s="59" t="s">
        <v>917</v>
      </c>
      <c r="D513" s="228"/>
      <c r="E513" s="60">
        <f>RESUMO!E513</f>
        <v>0</v>
      </c>
      <c r="F513" s="227">
        <f t="shared" si="32"/>
        <v>0</v>
      </c>
      <c r="G513" s="270"/>
      <c r="H513" s="16"/>
      <c r="I513" s="16"/>
      <c r="J513" s="58"/>
      <c r="K513" s="58" t="str">
        <f t="shared" si="33"/>
        <v/>
      </c>
    </row>
    <row r="514" spans="1:11" s="20" customFormat="1" ht="16.5" hidden="1" customHeight="1" thickBot="1" x14ac:dyDescent="0.25">
      <c r="A514" s="287" t="s">
        <v>700</v>
      </c>
      <c r="B514" s="331" t="s">
        <v>701</v>
      </c>
      <c r="C514" s="332" t="s">
        <v>917</v>
      </c>
      <c r="D514" s="234"/>
      <c r="E514" s="313">
        <f>RESUMO!E514</f>
        <v>0</v>
      </c>
      <c r="F514" s="229">
        <f t="shared" si="32"/>
        <v>0</v>
      </c>
      <c r="G514" s="276"/>
      <c r="H514" s="16"/>
      <c r="I514" s="16"/>
      <c r="J514" s="58"/>
      <c r="K514" s="58" t="str">
        <f t="shared" si="33"/>
        <v/>
      </c>
    </row>
    <row r="515" spans="1:11" s="20" customFormat="1" ht="16.5" hidden="1" customHeight="1" x14ac:dyDescent="0.2">
      <c r="A515" s="281" t="s">
        <v>702</v>
      </c>
      <c r="B515" s="252" t="s">
        <v>703</v>
      </c>
      <c r="C515" s="330"/>
      <c r="D515" s="237"/>
      <c r="E515" s="237"/>
      <c r="F515" s="230"/>
      <c r="G515" s="271">
        <f>SUM(F516:F530)</f>
        <v>0</v>
      </c>
      <c r="H515" s="70"/>
      <c r="I515" s="69"/>
      <c r="J515" s="58" t="s">
        <v>914</v>
      </c>
      <c r="K515" s="58" t="str">
        <f t="shared" si="33"/>
        <v/>
      </c>
    </row>
    <row r="516" spans="1:11" s="20" customFormat="1" ht="16.5" hidden="1" customHeight="1" x14ac:dyDescent="0.2">
      <c r="A516" s="282" t="s">
        <v>704</v>
      </c>
      <c r="B516" s="256" t="s">
        <v>705</v>
      </c>
      <c r="C516" s="231" t="s">
        <v>937</v>
      </c>
      <c r="D516" s="60"/>
      <c r="E516" s="60">
        <f>RESUMO!E516</f>
        <v>21.94</v>
      </c>
      <c r="F516" s="232">
        <f t="shared" ref="F516:F530" si="34">IF($D516=0,0,ROUND($D516*$E516,2))</f>
        <v>0</v>
      </c>
      <c r="G516" s="272"/>
      <c r="H516" s="70"/>
      <c r="I516" s="69"/>
      <c r="J516" s="58"/>
      <c r="K516" s="58" t="str">
        <f t="shared" si="33"/>
        <v/>
      </c>
    </row>
    <row r="517" spans="1:11" s="20" customFormat="1" ht="16.5" hidden="1" customHeight="1" thickBot="1" x14ac:dyDescent="0.25">
      <c r="A517" s="282" t="s">
        <v>706</v>
      </c>
      <c r="B517" s="283" t="s">
        <v>707</v>
      </c>
      <c r="C517" s="231" t="s">
        <v>937</v>
      </c>
      <c r="D517" s="60"/>
      <c r="E517" s="60">
        <f>RESUMO!E517</f>
        <v>21.94</v>
      </c>
      <c r="F517" s="334">
        <f t="shared" si="34"/>
        <v>0</v>
      </c>
      <c r="G517" s="270"/>
      <c r="H517" s="70"/>
      <c r="I517" s="69"/>
      <c r="J517" s="58"/>
      <c r="K517" s="58" t="str">
        <f t="shared" si="33"/>
        <v/>
      </c>
    </row>
    <row r="518" spans="1:11" s="20" customFormat="1" ht="16.5" hidden="1" customHeight="1" x14ac:dyDescent="0.2">
      <c r="A518" s="307" t="s">
        <v>708</v>
      </c>
      <c r="B518" s="256" t="s">
        <v>709</v>
      </c>
      <c r="C518" s="273" t="s">
        <v>937</v>
      </c>
      <c r="D518" s="274"/>
      <c r="E518" s="333">
        <f>RESUMO!E518</f>
        <v>0</v>
      </c>
      <c r="F518" s="232">
        <f t="shared" si="34"/>
        <v>0</v>
      </c>
      <c r="G518" s="270"/>
      <c r="H518" s="70"/>
      <c r="I518" s="69"/>
      <c r="J518" s="58"/>
      <c r="K518" s="58" t="str">
        <f t="shared" si="33"/>
        <v/>
      </c>
    </row>
    <row r="519" spans="1:11" s="20" customFormat="1" ht="16.5" hidden="1" customHeight="1" x14ac:dyDescent="0.2">
      <c r="A519" s="282" t="s">
        <v>710</v>
      </c>
      <c r="B519" s="283" t="s">
        <v>711</v>
      </c>
      <c r="C519" s="231" t="s">
        <v>937</v>
      </c>
      <c r="D519" s="226"/>
      <c r="E519" s="60">
        <f>RESUMO!E519</f>
        <v>0</v>
      </c>
      <c r="F519" s="232">
        <f t="shared" si="34"/>
        <v>0</v>
      </c>
      <c r="G519" s="270"/>
      <c r="H519" s="70"/>
      <c r="I519" s="69"/>
      <c r="J519" s="58"/>
      <c r="K519" s="58" t="str">
        <f t="shared" si="33"/>
        <v/>
      </c>
    </row>
    <row r="520" spans="1:11" s="20" customFormat="1" ht="16.5" hidden="1" customHeight="1" x14ac:dyDescent="0.2">
      <c r="A520" s="282" t="s">
        <v>712</v>
      </c>
      <c r="B520" s="283" t="s">
        <v>713</v>
      </c>
      <c r="C520" s="231" t="s">
        <v>937</v>
      </c>
      <c r="D520" s="226"/>
      <c r="E520" s="60">
        <f>RESUMO!E520</f>
        <v>0</v>
      </c>
      <c r="F520" s="232">
        <f t="shared" si="34"/>
        <v>0</v>
      </c>
      <c r="G520" s="270"/>
      <c r="H520" s="70"/>
      <c r="I520" s="69"/>
      <c r="J520" s="58"/>
      <c r="K520" s="58" t="str">
        <f t="shared" si="33"/>
        <v/>
      </c>
    </row>
    <row r="521" spans="1:11" s="20" customFormat="1" ht="16.5" hidden="1" customHeight="1" x14ac:dyDescent="0.2">
      <c r="A521" s="282" t="s">
        <v>714</v>
      </c>
      <c r="B521" s="283" t="s">
        <v>715</v>
      </c>
      <c r="C521" s="231" t="s">
        <v>937</v>
      </c>
      <c r="D521" s="226"/>
      <c r="E521" s="60">
        <f>RESUMO!E521</f>
        <v>0</v>
      </c>
      <c r="F521" s="232">
        <f t="shared" si="34"/>
        <v>0</v>
      </c>
      <c r="G521" s="270"/>
      <c r="H521" s="70"/>
      <c r="I521" s="69"/>
      <c r="J521" s="58"/>
      <c r="K521" s="58" t="str">
        <f t="shared" si="33"/>
        <v/>
      </c>
    </row>
    <row r="522" spans="1:11" s="20" customFormat="1" ht="16.5" hidden="1" customHeight="1" x14ac:dyDescent="0.2">
      <c r="A522" s="282" t="s">
        <v>716</v>
      </c>
      <c r="B522" s="283" t="s">
        <v>717</v>
      </c>
      <c r="C522" s="231" t="s">
        <v>937</v>
      </c>
      <c r="D522" s="226"/>
      <c r="E522" s="60">
        <f>RESUMO!E522</f>
        <v>0</v>
      </c>
      <c r="F522" s="232">
        <f t="shared" si="34"/>
        <v>0</v>
      </c>
      <c r="G522" s="270"/>
      <c r="H522" s="70"/>
      <c r="I522" s="69"/>
      <c r="J522" s="58"/>
      <c r="K522" s="58" t="str">
        <f t="shared" si="33"/>
        <v/>
      </c>
    </row>
    <row r="523" spans="1:11" s="20" customFormat="1" ht="16.5" hidden="1" customHeight="1" x14ac:dyDescent="0.2">
      <c r="A523" s="282" t="s">
        <v>718</v>
      </c>
      <c r="B523" s="283" t="s">
        <v>719</v>
      </c>
      <c r="C523" s="231" t="s">
        <v>937</v>
      </c>
      <c r="D523" s="226"/>
      <c r="E523" s="60">
        <f>RESUMO!E523</f>
        <v>0</v>
      </c>
      <c r="F523" s="232">
        <f t="shared" si="34"/>
        <v>0</v>
      </c>
      <c r="G523" s="270"/>
      <c r="H523" s="70"/>
      <c r="I523" s="69"/>
      <c r="J523" s="58"/>
      <c r="K523" s="58" t="str">
        <f t="shared" si="33"/>
        <v/>
      </c>
    </row>
    <row r="524" spans="1:11" s="20" customFormat="1" ht="16.5" hidden="1" customHeight="1" x14ac:dyDescent="0.2">
      <c r="A524" s="282" t="s">
        <v>720</v>
      </c>
      <c r="B524" s="283" t="s">
        <v>721</v>
      </c>
      <c r="C524" s="231" t="s">
        <v>937</v>
      </c>
      <c r="D524" s="226"/>
      <c r="E524" s="60">
        <f>RESUMO!E524</f>
        <v>0</v>
      </c>
      <c r="F524" s="232">
        <f t="shared" si="34"/>
        <v>0</v>
      </c>
      <c r="G524" s="270"/>
      <c r="H524" s="70"/>
      <c r="I524" s="69"/>
      <c r="J524" s="58"/>
      <c r="K524" s="58" t="str">
        <f t="shared" si="33"/>
        <v/>
      </c>
    </row>
    <row r="525" spans="1:11" s="20" customFormat="1" ht="16.5" hidden="1" customHeight="1" x14ac:dyDescent="0.2">
      <c r="A525" s="282" t="s">
        <v>722</v>
      </c>
      <c r="B525" s="283" t="s">
        <v>723</v>
      </c>
      <c r="C525" s="231" t="s">
        <v>917</v>
      </c>
      <c r="D525" s="226"/>
      <c r="E525" s="60">
        <f>RESUMO!E525</f>
        <v>0</v>
      </c>
      <c r="F525" s="232">
        <f t="shared" si="34"/>
        <v>0</v>
      </c>
      <c r="G525" s="270"/>
      <c r="H525" s="70"/>
      <c r="I525" s="69"/>
      <c r="J525" s="58"/>
      <c r="K525" s="58" t="str">
        <f t="shared" si="33"/>
        <v/>
      </c>
    </row>
    <row r="526" spans="1:11" s="20" customFormat="1" ht="16.5" hidden="1" customHeight="1" x14ac:dyDescent="0.2">
      <c r="A526" s="282" t="s">
        <v>724</v>
      </c>
      <c r="B526" s="283" t="s">
        <v>725</v>
      </c>
      <c r="C526" s="231" t="s">
        <v>917</v>
      </c>
      <c r="D526" s="226"/>
      <c r="E526" s="60">
        <f>RESUMO!E526</f>
        <v>0</v>
      </c>
      <c r="F526" s="232">
        <f t="shared" si="34"/>
        <v>0</v>
      </c>
      <c r="G526" s="270"/>
      <c r="H526" s="70"/>
      <c r="I526" s="69"/>
      <c r="J526" s="58"/>
      <c r="K526" s="58" t="str">
        <f t="shared" si="33"/>
        <v/>
      </c>
    </row>
    <row r="527" spans="1:11" s="20" customFormat="1" ht="16.5" hidden="1" customHeight="1" x14ac:dyDescent="0.2">
      <c r="A527" s="282" t="s">
        <v>726</v>
      </c>
      <c r="B527" s="283" t="s">
        <v>727</v>
      </c>
      <c r="C527" s="231" t="s">
        <v>917</v>
      </c>
      <c r="D527" s="60"/>
      <c r="E527" s="60">
        <f>RESUMO!E527</f>
        <v>0</v>
      </c>
      <c r="F527" s="232">
        <f t="shared" si="34"/>
        <v>0</v>
      </c>
      <c r="G527" s="270"/>
      <c r="H527" s="70"/>
      <c r="I527" s="69"/>
      <c r="J527" s="58"/>
      <c r="K527" s="58" t="str">
        <f t="shared" si="33"/>
        <v/>
      </c>
    </row>
    <row r="528" spans="1:11" s="20" customFormat="1" ht="16.5" hidden="1" customHeight="1" x14ac:dyDescent="0.2">
      <c r="A528" s="282" t="s">
        <v>728</v>
      </c>
      <c r="B528" s="283" t="s">
        <v>729</v>
      </c>
      <c r="C528" s="231" t="s">
        <v>917</v>
      </c>
      <c r="D528" s="226"/>
      <c r="E528" s="60">
        <f>RESUMO!E528</f>
        <v>0</v>
      </c>
      <c r="F528" s="232">
        <f t="shared" si="34"/>
        <v>0</v>
      </c>
      <c r="G528" s="270"/>
      <c r="H528" s="70"/>
      <c r="I528" s="69"/>
      <c r="J528" s="58"/>
      <c r="K528" s="58" t="str">
        <f t="shared" si="33"/>
        <v/>
      </c>
    </row>
    <row r="529" spans="1:11" s="20" customFormat="1" ht="16.5" hidden="1" customHeight="1" x14ac:dyDescent="0.2">
      <c r="A529" s="282" t="s">
        <v>730</v>
      </c>
      <c r="B529" s="283" t="s">
        <v>731</v>
      </c>
      <c r="C529" s="231" t="s">
        <v>917</v>
      </c>
      <c r="D529" s="226"/>
      <c r="E529" s="60">
        <f>RESUMO!E529</f>
        <v>0</v>
      </c>
      <c r="F529" s="232">
        <f t="shared" si="34"/>
        <v>0</v>
      </c>
      <c r="G529" s="270"/>
      <c r="H529" s="70"/>
      <c r="I529" s="69"/>
      <c r="J529" s="58"/>
      <c r="K529" s="58" t="str">
        <f t="shared" si="33"/>
        <v/>
      </c>
    </row>
    <row r="530" spans="1:11" s="20" customFormat="1" ht="16.5" hidden="1" customHeight="1" thickBot="1" x14ac:dyDescent="0.25">
      <c r="A530" s="287" t="s">
        <v>732</v>
      </c>
      <c r="B530" s="275" t="s">
        <v>733</v>
      </c>
      <c r="C530" s="233" t="s">
        <v>917</v>
      </c>
      <c r="D530" s="234"/>
      <c r="E530" s="313">
        <f>RESUMO!E530</f>
        <v>0</v>
      </c>
      <c r="F530" s="235">
        <f t="shared" si="34"/>
        <v>0</v>
      </c>
      <c r="G530" s="276"/>
      <c r="H530" s="70"/>
      <c r="I530" s="69"/>
      <c r="J530" s="58"/>
      <c r="K530" s="58" t="str">
        <f t="shared" si="33"/>
        <v/>
      </c>
    </row>
    <row r="531" spans="1:11" s="20" customFormat="1" ht="16.5" hidden="1" customHeight="1" x14ac:dyDescent="0.2">
      <c r="A531" s="281" t="s">
        <v>734</v>
      </c>
      <c r="B531" s="252" t="s">
        <v>735</v>
      </c>
      <c r="C531" s="236"/>
      <c r="D531" s="237"/>
      <c r="E531" s="237"/>
      <c r="F531" s="232"/>
      <c r="G531" s="271">
        <f>SUM(F532:F561)</f>
        <v>0</v>
      </c>
      <c r="H531" s="16"/>
      <c r="I531" s="16"/>
      <c r="J531" s="58" t="s">
        <v>914</v>
      </c>
      <c r="K531" s="58" t="str">
        <f t="shared" si="33"/>
        <v/>
      </c>
    </row>
    <row r="532" spans="1:11" s="20" customFormat="1" ht="16.5" hidden="1" customHeight="1" x14ac:dyDescent="0.2">
      <c r="A532" s="282" t="s">
        <v>736</v>
      </c>
      <c r="B532" s="255" t="s">
        <v>737</v>
      </c>
      <c r="C532" s="59" t="s">
        <v>917</v>
      </c>
      <c r="D532" s="226"/>
      <c r="E532" s="60">
        <f>RESUMO!E532</f>
        <v>0</v>
      </c>
      <c r="F532" s="238">
        <f t="shared" ref="F532:F561" si="35">IF($D532=0,0,ROUND($D532*$E532,2))</f>
        <v>0</v>
      </c>
      <c r="G532" s="270"/>
      <c r="H532" s="16"/>
      <c r="I532" s="16"/>
      <c r="J532" s="58"/>
      <c r="K532" s="58" t="str">
        <f t="shared" si="33"/>
        <v/>
      </c>
    </row>
    <row r="533" spans="1:11" s="20" customFormat="1" ht="16.5" hidden="1" customHeight="1" x14ac:dyDescent="0.2">
      <c r="A533" s="282" t="s">
        <v>738</v>
      </c>
      <c r="B533" s="255" t="s">
        <v>739</v>
      </c>
      <c r="C533" s="59" t="s">
        <v>917</v>
      </c>
      <c r="D533" s="226"/>
      <c r="E533" s="60">
        <f>RESUMO!E533</f>
        <v>0</v>
      </c>
      <c r="F533" s="238">
        <f t="shared" si="35"/>
        <v>0</v>
      </c>
      <c r="G533" s="270"/>
      <c r="H533" s="16"/>
      <c r="I533" s="16"/>
      <c r="J533" s="58"/>
      <c r="K533" s="58" t="str">
        <f t="shared" si="33"/>
        <v/>
      </c>
    </row>
    <row r="534" spans="1:11" s="20" customFormat="1" ht="16.5" hidden="1" customHeight="1" x14ac:dyDescent="0.2">
      <c r="A534" s="282" t="s">
        <v>740</v>
      </c>
      <c r="B534" s="255" t="s">
        <v>741</v>
      </c>
      <c r="C534" s="59" t="s">
        <v>917</v>
      </c>
      <c r="D534" s="226"/>
      <c r="E534" s="60">
        <f>RESUMO!E534</f>
        <v>0</v>
      </c>
      <c r="F534" s="238">
        <f t="shared" si="35"/>
        <v>0</v>
      </c>
      <c r="G534" s="270"/>
      <c r="H534" s="16"/>
      <c r="I534" s="16"/>
      <c r="J534" s="58"/>
      <c r="K534" s="58" t="str">
        <f t="shared" si="33"/>
        <v/>
      </c>
    </row>
    <row r="535" spans="1:11" s="20" customFormat="1" ht="16.5" hidden="1" customHeight="1" x14ac:dyDescent="0.2">
      <c r="A535" s="282" t="s">
        <v>742</v>
      </c>
      <c r="B535" s="255" t="s">
        <v>743</v>
      </c>
      <c r="C535" s="59" t="s">
        <v>917</v>
      </c>
      <c r="D535" s="226"/>
      <c r="E535" s="60">
        <f>RESUMO!E535</f>
        <v>0</v>
      </c>
      <c r="F535" s="238">
        <f t="shared" si="35"/>
        <v>0</v>
      </c>
      <c r="G535" s="270"/>
      <c r="H535" s="16"/>
      <c r="I535" s="16"/>
      <c r="J535" s="58"/>
      <c r="K535" s="58" t="str">
        <f t="shared" si="33"/>
        <v/>
      </c>
    </row>
    <row r="536" spans="1:11" s="20" customFormat="1" ht="16.5" hidden="1" customHeight="1" x14ac:dyDescent="0.2">
      <c r="A536" s="282" t="s">
        <v>744</v>
      </c>
      <c r="B536" s="255" t="s">
        <v>745</v>
      </c>
      <c r="C536" s="59" t="s">
        <v>917</v>
      </c>
      <c r="D536" s="226"/>
      <c r="E536" s="60">
        <f>RESUMO!E536</f>
        <v>0</v>
      </c>
      <c r="F536" s="238">
        <f t="shared" si="35"/>
        <v>0</v>
      </c>
      <c r="G536" s="270"/>
      <c r="H536" s="16"/>
      <c r="I536" s="16"/>
      <c r="J536" s="58"/>
      <c r="K536" s="58" t="str">
        <f t="shared" si="33"/>
        <v/>
      </c>
    </row>
    <row r="537" spans="1:11" s="20" customFormat="1" ht="16.5" hidden="1" customHeight="1" x14ac:dyDescent="0.2">
      <c r="A537" s="282" t="s">
        <v>746</v>
      </c>
      <c r="B537" s="255" t="s">
        <v>747</v>
      </c>
      <c r="C537" s="59" t="s">
        <v>917</v>
      </c>
      <c r="D537" s="226"/>
      <c r="E537" s="60">
        <f>RESUMO!E537</f>
        <v>0</v>
      </c>
      <c r="F537" s="238">
        <f t="shared" si="35"/>
        <v>0</v>
      </c>
      <c r="G537" s="270"/>
      <c r="H537" s="16"/>
      <c r="I537" s="16"/>
      <c r="J537" s="58"/>
      <c r="K537" s="58" t="str">
        <f t="shared" si="33"/>
        <v/>
      </c>
    </row>
    <row r="538" spans="1:11" s="20" customFormat="1" ht="16.5" hidden="1" customHeight="1" x14ac:dyDescent="0.2">
      <c r="A538" s="282" t="s">
        <v>748</v>
      </c>
      <c r="B538" s="255" t="s">
        <v>749</v>
      </c>
      <c r="C538" s="59" t="s">
        <v>917</v>
      </c>
      <c r="D538" s="226"/>
      <c r="E538" s="60">
        <f>RESUMO!E538</f>
        <v>0</v>
      </c>
      <c r="F538" s="238">
        <f t="shared" si="35"/>
        <v>0</v>
      </c>
      <c r="G538" s="270"/>
      <c r="H538" s="16"/>
      <c r="I538" s="16"/>
      <c r="J538" s="58"/>
      <c r="K538" s="58" t="str">
        <f t="shared" si="33"/>
        <v/>
      </c>
    </row>
    <row r="539" spans="1:11" s="20" customFormat="1" ht="16.5" hidden="1" customHeight="1" x14ac:dyDescent="0.2">
      <c r="A539" s="282" t="s">
        <v>750</v>
      </c>
      <c r="B539" s="255" t="s">
        <v>751</v>
      </c>
      <c r="C539" s="59" t="s">
        <v>917</v>
      </c>
      <c r="D539" s="226"/>
      <c r="E539" s="60">
        <f>RESUMO!E539</f>
        <v>0</v>
      </c>
      <c r="F539" s="238">
        <f t="shared" si="35"/>
        <v>0</v>
      </c>
      <c r="G539" s="270"/>
      <c r="H539" s="16"/>
      <c r="I539" s="16"/>
      <c r="J539" s="58"/>
      <c r="K539" s="58" t="str">
        <f t="shared" si="33"/>
        <v/>
      </c>
    </row>
    <row r="540" spans="1:11" s="20" customFormat="1" ht="16.5" hidden="1" customHeight="1" x14ac:dyDescent="0.2">
      <c r="A540" s="282" t="s">
        <v>752</v>
      </c>
      <c r="B540" s="255" t="s">
        <v>753</v>
      </c>
      <c r="C540" s="59" t="s">
        <v>917</v>
      </c>
      <c r="D540" s="226"/>
      <c r="E540" s="60">
        <f>RESUMO!E540</f>
        <v>0</v>
      </c>
      <c r="F540" s="238">
        <f t="shared" si="35"/>
        <v>0</v>
      </c>
      <c r="G540" s="270"/>
      <c r="H540" s="16"/>
      <c r="I540" s="16"/>
      <c r="J540" s="58"/>
      <c r="K540" s="58" t="str">
        <f t="shared" si="33"/>
        <v/>
      </c>
    </row>
    <row r="541" spans="1:11" s="20" customFormat="1" ht="16.5" hidden="1" customHeight="1" x14ac:dyDescent="0.2">
      <c r="A541" s="282" t="s">
        <v>754</v>
      </c>
      <c r="B541" s="255" t="s">
        <v>755</v>
      </c>
      <c r="C541" s="59" t="s">
        <v>917</v>
      </c>
      <c r="D541" s="226"/>
      <c r="E541" s="60">
        <f>RESUMO!E541</f>
        <v>0</v>
      </c>
      <c r="F541" s="238">
        <f t="shared" si="35"/>
        <v>0</v>
      </c>
      <c r="G541" s="270"/>
      <c r="H541" s="16"/>
      <c r="I541" s="16"/>
      <c r="J541" s="58"/>
      <c r="K541" s="58" t="str">
        <f t="shared" si="33"/>
        <v/>
      </c>
    </row>
    <row r="542" spans="1:11" s="20" customFormat="1" ht="16.5" hidden="1" customHeight="1" x14ac:dyDescent="0.2">
      <c r="A542" s="282" t="s">
        <v>756</v>
      </c>
      <c r="B542" s="255" t="s">
        <v>757</v>
      </c>
      <c r="C542" s="59" t="s">
        <v>917</v>
      </c>
      <c r="D542" s="226"/>
      <c r="E542" s="60">
        <f>RESUMO!E542</f>
        <v>0</v>
      </c>
      <c r="F542" s="238">
        <f t="shared" si="35"/>
        <v>0</v>
      </c>
      <c r="G542" s="270"/>
      <c r="H542" s="16"/>
      <c r="I542" s="16"/>
      <c r="J542" s="58"/>
      <c r="K542" s="58" t="str">
        <f t="shared" si="33"/>
        <v/>
      </c>
    </row>
    <row r="543" spans="1:11" s="20" customFormat="1" ht="16.5" hidden="1" customHeight="1" x14ac:dyDescent="0.2">
      <c r="A543" s="282" t="s">
        <v>758</v>
      </c>
      <c r="B543" s="255" t="s">
        <v>759</v>
      </c>
      <c r="C543" s="59" t="s">
        <v>889</v>
      </c>
      <c r="D543" s="226"/>
      <c r="E543" s="60">
        <f>RESUMO!E543</f>
        <v>0</v>
      </c>
      <c r="F543" s="238">
        <f t="shared" si="35"/>
        <v>0</v>
      </c>
      <c r="G543" s="270"/>
      <c r="H543" s="16"/>
      <c r="I543" s="16"/>
      <c r="J543" s="58"/>
      <c r="K543" s="58" t="str">
        <f t="shared" si="33"/>
        <v/>
      </c>
    </row>
    <row r="544" spans="1:11" s="20" customFormat="1" ht="16.5" hidden="1" customHeight="1" x14ac:dyDescent="0.2">
      <c r="A544" s="282" t="s">
        <v>760</v>
      </c>
      <c r="B544" s="255" t="s">
        <v>761</v>
      </c>
      <c r="C544" s="59" t="s">
        <v>889</v>
      </c>
      <c r="D544" s="226"/>
      <c r="E544" s="60">
        <f>RESUMO!E544</f>
        <v>0</v>
      </c>
      <c r="F544" s="227">
        <f t="shared" si="35"/>
        <v>0</v>
      </c>
      <c r="G544" s="270"/>
      <c r="H544" s="16"/>
      <c r="I544" s="16"/>
      <c r="J544" s="58"/>
      <c r="K544" s="58" t="str">
        <f t="shared" si="33"/>
        <v/>
      </c>
    </row>
    <row r="545" spans="1:11" s="20" customFormat="1" ht="16.5" hidden="1" customHeight="1" x14ac:dyDescent="0.2">
      <c r="A545" s="282" t="s">
        <v>762</v>
      </c>
      <c r="B545" s="255" t="s">
        <v>763</v>
      </c>
      <c r="C545" s="59" t="s">
        <v>889</v>
      </c>
      <c r="D545" s="226"/>
      <c r="E545" s="60">
        <f>RESUMO!E545</f>
        <v>0</v>
      </c>
      <c r="F545" s="227">
        <f t="shared" si="35"/>
        <v>0</v>
      </c>
      <c r="G545" s="270"/>
      <c r="H545" s="16"/>
      <c r="I545" s="16"/>
      <c r="J545" s="58"/>
      <c r="K545" s="58" t="str">
        <f t="shared" si="33"/>
        <v/>
      </c>
    </row>
    <row r="546" spans="1:11" s="20" customFormat="1" ht="16.5" hidden="1" customHeight="1" x14ac:dyDescent="0.2">
      <c r="A546" s="282" t="s">
        <v>764</v>
      </c>
      <c r="B546" s="255" t="s">
        <v>765</v>
      </c>
      <c r="C546" s="59" t="s">
        <v>890</v>
      </c>
      <c r="D546" s="226"/>
      <c r="E546" s="60">
        <f>RESUMO!E546</f>
        <v>0</v>
      </c>
      <c r="F546" s="227">
        <f t="shared" si="35"/>
        <v>0</v>
      </c>
      <c r="G546" s="270"/>
      <c r="H546" s="16"/>
      <c r="I546" s="16"/>
      <c r="J546" s="58"/>
      <c r="K546" s="58" t="str">
        <f t="shared" si="33"/>
        <v/>
      </c>
    </row>
    <row r="547" spans="1:11" s="20" customFormat="1" ht="16.5" hidden="1" customHeight="1" x14ac:dyDescent="0.2">
      <c r="A547" s="282" t="s">
        <v>766</v>
      </c>
      <c r="B547" s="255" t="s">
        <v>767</v>
      </c>
      <c r="C547" s="59" t="s">
        <v>889</v>
      </c>
      <c r="D547" s="226"/>
      <c r="E547" s="60">
        <f>RESUMO!E547</f>
        <v>0</v>
      </c>
      <c r="F547" s="227">
        <f t="shared" si="35"/>
        <v>0</v>
      </c>
      <c r="G547" s="270"/>
      <c r="H547" s="16"/>
      <c r="I547" s="16"/>
      <c r="J547" s="58"/>
      <c r="K547" s="58" t="str">
        <f t="shared" si="33"/>
        <v/>
      </c>
    </row>
    <row r="548" spans="1:11" s="20" customFormat="1" ht="16.5" hidden="1" customHeight="1" x14ac:dyDescent="0.2">
      <c r="A548" s="282" t="s">
        <v>768</v>
      </c>
      <c r="B548" s="255" t="s">
        <v>769</v>
      </c>
      <c r="C548" s="59" t="s">
        <v>889</v>
      </c>
      <c r="D548" s="226"/>
      <c r="E548" s="60">
        <f>RESUMO!E548</f>
        <v>0</v>
      </c>
      <c r="F548" s="227">
        <f t="shared" si="35"/>
        <v>0</v>
      </c>
      <c r="G548" s="270"/>
      <c r="H548" s="16"/>
      <c r="I548" s="16"/>
      <c r="J548" s="58"/>
      <c r="K548" s="58" t="str">
        <f t="shared" si="33"/>
        <v/>
      </c>
    </row>
    <row r="549" spans="1:11" s="20" customFormat="1" ht="16.5" hidden="1" customHeight="1" x14ac:dyDescent="0.2">
      <c r="A549" s="282" t="s">
        <v>770</v>
      </c>
      <c r="B549" s="255" t="s">
        <v>771</v>
      </c>
      <c r="C549" s="59" t="s">
        <v>889</v>
      </c>
      <c r="D549" s="226"/>
      <c r="E549" s="60">
        <f>RESUMO!E549</f>
        <v>0</v>
      </c>
      <c r="F549" s="227">
        <f t="shared" si="35"/>
        <v>0</v>
      </c>
      <c r="G549" s="270"/>
      <c r="H549" s="16"/>
      <c r="I549" s="16"/>
      <c r="J549" s="58"/>
      <c r="K549" s="58" t="str">
        <f t="shared" si="33"/>
        <v/>
      </c>
    </row>
    <row r="550" spans="1:11" s="20" customFormat="1" ht="16.5" hidden="1" customHeight="1" x14ac:dyDescent="0.2">
      <c r="A550" s="282" t="s">
        <v>772</v>
      </c>
      <c r="B550" s="255" t="s">
        <v>773</v>
      </c>
      <c r="C550" s="59" t="s">
        <v>917</v>
      </c>
      <c r="D550" s="226"/>
      <c r="E550" s="60">
        <f>RESUMO!E550</f>
        <v>0</v>
      </c>
      <c r="F550" s="238">
        <f t="shared" si="35"/>
        <v>0</v>
      </c>
      <c r="G550" s="270"/>
      <c r="H550" s="16"/>
      <c r="I550" s="16"/>
      <c r="J550" s="58"/>
      <c r="K550" s="58" t="str">
        <f t="shared" si="33"/>
        <v/>
      </c>
    </row>
    <row r="551" spans="1:11" s="20" customFormat="1" ht="16.5" hidden="1" customHeight="1" x14ac:dyDescent="0.2">
      <c r="A551" s="282" t="s">
        <v>774</v>
      </c>
      <c r="B551" s="255" t="s">
        <v>775</v>
      </c>
      <c r="C551" s="59" t="s">
        <v>917</v>
      </c>
      <c r="D551" s="226"/>
      <c r="E551" s="60">
        <f>RESUMO!E551</f>
        <v>0</v>
      </c>
      <c r="F551" s="227">
        <f t="shared" si="35"/>
        <v>0</v>
      </c>
      <c r="G551" s="270"/>
      <c r="H551" s="16"/>
      <c r="I551" s="16"/>
      <c r="J551" s="58"/>
      <c r="K551" s="58" t="str">
        <f t="shared" si="33"/>
        <v/>
      </c>
    </row>
    <row r="552" spans="1:11" s="20" customFormat="1" ht="16.5" hidden="1" customHeight="1" x14ac:dyDescent="0.2">
      <c r="A552" s="282" t="s">
        <v>776</v>
      </c>
      <c r="B552" s="255" t="s">
        <v>777</v>
      </c>
      <c r="C552" s="59" t="s">
        <v>917</v>
      </c>
      <c r="D552" s="226"/>
      <c r="E552" s="60">
        <f>RESUMO!E552</f>
        <v>0</v>
      </c>
      <c r="F552" s="238">
        <f t="shared" si="35"/>
        <v>0</v>
      </c>
      <c r="G552" s="270"/>
      <c r="H552" s="16"/>
      <c r="I552" s="16"/>
      <c r="J552" s="58"/>
      <c r="K552" s="58" t="str">
        <f t="shared" si="33"/>
        <v/>
      </c>
    </row>
    <row r="553" spans="1:11" s="20" customFormat="1" ht="16.5" hidden="1" customHeight="1" x14ac:dyDescent="0.2">
      <c r="A553" s="282" t="s">
        <v>778</v>
      </c>
      <c r="B553" s="255" t="s">
        <v>779</v>
      </c>
      <c r="C553" s="59" t="s">
        <v>889</v>
      </c>
      <c r="D553" s="226"/>
      <c r="E553" s="60">
        <f>RESUMO!E553</f>
        <v>0</v>
      </c>
      <c r="F553" s="238">
        <f t="shared" si="35"/>
        <v>0</v>
      </c>
      <c r="G553" s="270"/>
      <c r="H553" s="16"/>
      <c r="I553" s="16"/>
      <c r="J553" s="58"/>
      <c r="K553" s="58" t="str">
        <f t="shared" si="33"/>
        <v/>
      </c>
    </row>
    <row r="554" spans="1:11" s="20" customFormat="1" ht="16.5" hidden="1" customHeight="1" x14ac:dyDescent="0.2">
      <c r="A554" s="282" t="s">
        <v>780</v>
      </c>
      <c r="B554" s="255" t="s">
        <v>781</v>
      </c>
      <c r="C554" s="59" t="s">
        <v>889</v>
      </c>
      <c r="D554" s="226"/>
      <c r="E554" s="60">
        <f>RESUMO!E554</f>
        <v>0</v>
      </c>
      <c r="F554" s="238">
        <f t="shared" si="35"/>
        <v>0</v>
      </c>
      <c r="G554" s="270"/>
      <c r="H554" s="16"/>
      <c r="I554" s="16"/>
      <c r="J554" s="58"/>
      <c r="K554" s="58" t="str">
        <f t="shared" si="33"/>
        <v/>
      </c>
    </row>
    <row r="555" spans="1:11" s="20" customFormat="1" ht="16.5" hidden="1" customHeight="1" x14ac:dyDescent="0.2">
      <c r="A555" s="282" t="s">
        <v>782</v>
      </c>
      <c r="B555" s="255" t="s">
        <v>783</v>
      </c>
      <c r="C555" s="59" t="s">
        <v>889</v>
      </c>
      <c r="D555" s="226"/>
      <c r="E555" s="60">
        <f>RESUMO!E555</f>
        <v>0</v>
      </c>
      <c r="F555" s="227">
        <f t="shared" si="35"/>
        <v>0</v>
      </c>
      <c r="G555" s="270"/>
      <c r="H555" s="16"/>
      <c r="I555" s="16"/>
      <c r="J555" s="58"/>
      <c r="K555" s="58" t="str">
        <f t="shared" si="33"/>
        <v/>
      </c>
    </row>
    <row r="556" spans="1:11" s="20" customFormat="1" ht="16.5" hidden="1" customHeight="1" x14ac:dyDescent="0.2">
      <c r="A556" s="282" t="s">
        <v>784</v>
      </c>
      <c r="B556" s="255" t="s">
        <v>785</v>
      </c>
      <c r="C556" s="59" t="s">
        <v>889</v>
      </c>
      <c r="D556" s="226"/>
      <c r="E556" s="60">
        <f>RESUMO!E556</f>
        <v>0</v>
      </c>
      <c r="F556" s="238">
        <f t="shared" si="35"/>
        <v>0</v>
      </c>
      <c r="G556" s="270"/>
      <c r="H556" s="16"/>
      <c r="I556" s="16"/>
      <c r="J556" s="58"/>
      <c r="K556" s="58" t="str">
        <f t="shared" si="33"/>
        <v/>
      </c>
    </row>
    <row r="557" spans="1:11" s="20" customFormat="1" ht="16.5" hidden="1" customHeight="1" x14ac:dyDescent="0.2">
      <c r="A557" s="282" t="s">
        <v>786</v>
      </c>
      <c r="B557" s="255" t="s">
        <v>787</v>
      </c>
      <c r="C557" s="59" t="s">
        <v>917</v>
      </c>
      <c r="D557" s="226"/>
      <c r="E557" s="60">
        <f>RESUMO!E557</f>
        <v>0</v>
      </c>
      <c r="F557" s="238">
        <f t="shared" si="35"/>
        <v>0</v>
      </c>
      <c r="G557" s="270"/>
      <c r="H557" s="16"/>
      <c r="I557" s="16"/>
      <c r="J557" s="58"/>
      <c r="K557" s="58" t="str">
        <f t="shared" si="33"/>
        <v/>
      </c>
    </row>
    <row r="558" spans="1:11" s="20" customFormat="1" ht="16.5" hidden="1" customHeight="1" x14ac:dyDescent="0.2">
      <c r="A558" s="282" t="s">
        <v>788</v>
      </c>
      <c r="B558" s="255" t="s">
        <v>789</v>
      </c>
      <c r="C558" s="59" t="s">
        <v>917</v>
      </c>
      <c r="D558" s="226"/>
      <c r="E558" s="60">
        <f>RESUMO!E558</f>
        <v>0</v>
      </c>
      <c r="F558" s="227">
        <f t="shared" si="35"/>
        <v>0</v>
      </c>
      <c r="G558" s="270"/>
      <c r="H558" s="16"/>
      <c r="I558" s="16"/>
      <c r="J558" s="58"/>
      <c r="K558" s="58" t="str">
        <f t="shared" si="33"/>
        <v/>
      </c>
    </row>
    <row r="559" spans="1:11" s="20" customFormat="1" ht="16.5" hidden="1" customHeight="1" x14ac:dyDescent="0.2">
      <c r="A559" s="282" t="s">
        <v>790</v>
      </c>
      <c r="B559" s="255" t="s">
        <v>791</v>
      </c>
      <c r="C559" s="59" t="s">
        <v>917</v>
      </c>
      <c r="D559" s="226"/>
      <c r="E559" s="60">
        <f>RESUMO!E559</f>
        <v>0</v>
      </c>
      <c r="F559" s="227">
        <f t="shared" si="35"/>
        <v>0</v>
      </c>
      <c r="G559" s="270"/>
      <c r="H559" s="16"/>
      <c r="I559" s="16"/>
      <c r="J559" s="58"/>
      <c r="K559" s="58" t="str">
        <f t="shared" si="33"/>
        <v/>
      </c>
    </row>
    <row r="560" spans="1:11" s="20" customFormat="1" ht="16.5" hidden="1" customHeight="1" x14ac:dyDescent="0.2">
      <c r="A560" s="282" t="s">
        <v>792</v>
      </c>
      <c r="B560" s="255" t="s">
        <v>793</v>
      </c>
      <c r="C560" s="59" t="s">
        <v>917</v>
      </c>
      <c r="D560" s="226"/>
      <c r="E560" s="60">
        <f>RESUMO!E560</f>
        <v>0</v>
      </c>
      <c r="F560" s="227">
        <f t="shared" si="35"/>
        <v>0</v>
      </c>
      <c r="G560" s="270"/>
      <c r="H560" s="16"/>
      <c r="I560" s="16"/>
      <c r="J560" s="58"/>
      <c r="K560" s="58" t="str">
        <f t="shared" si="33"/>
        <v/>
      </c>
    </row>
    <row r="561" spans="1:11" s="20" customFormat="1" ht="16.5" hidden="1" customHeight="1" thickBot="1" x14ac:dyDescent="0.25">
      <c r="A561" s="282" t="s">
        <v>794</v>
      </c>
      <c r="B561" s="255" t="s">
        <v>795</v>
      </c>
      <c r="C561" s="59" t="s">
        <v>917</v>
      </c>
      <c r="D561" s="234"/>
      <c r="E561" s="60">
        <f>RESUMO!E561</f>
        <v>0</v>
      </c>
      <c r="F561" s="229">
        <f t="shared" si="35"/>
        <v>0</v>
      </c>
      <c r="G561" s="276"/>
      <c r="H561" s="16"/>
      <c r="I561" s="16"/>
      <c r="J561" s="58"/>
      <c r="K561" s="58" t="str">
        <f t="shared" si="33"/>
        <v/>
      </c>
    </row>
    <row r="562" spans="1:11" s="20" customFormat="1" ht="16.5" hidden="1" customHeight="1" thickBot="1" x14ac:dyDescent="0.25">
      <c r="A562" s="300" t="s">
        <v>796</v>
      </c>
      <c r="B562" s="301" t="s">
        <v>196</v>
      </c>
      <c r="C562" s="239"/>
      <c r="D562" s="240"/>
      <c r="E562" s="240"/>
      <c r="F562" s="241"/>
      <c r="G562" s="222">
        <f>SUM(G563)</f>
        <v>0</v>
      </c>
      <c r="H562" s="36"/>
      <c r="I562" s="54">
        <f>G562</f>
        <v>0</v>
      </c>
      <c r="J562" s="58" t="s">
        <v>911</v>
      </c>
      <c r="K562" s="58" t="str">
        <f t="shared" si="33"/>
        <v/>
      </c>
    </row>
    <row r="563" spans="1:11" s="20" customFormat="1" ht="16.5" hidden="1" customHeight="1" x14ac:dyDescent="0.2">
      <c r="A563" s="280" t="s">
        <v>797</v>
      </c>
      <c r="B563" s="252" t="s">
        <v>893</v>
      </c>
      <c r="C563" s="205"/>
      <c r="D563" s="206"/>
      <c r="E563" s="206"/>
      <c r="F563" s="207"/>
      <c r="G563" s="268">
        <f>SUM(F564:F595)</f>
        <v>0</v>
      </c>
      <c r="H563" s="36"/>
      <c r="I563" s="36"/>
      <c r="J563" s="58" t="s">
        <v>914</v>
      </c>
      <c r="K563" s="58" t="str">
        <f t="shared" si="33"/>
        <v/>
      </c>
    </row>
    <row r="564" spans="1:11" s="20" customFormat="1" ht="16.5" hidden="1" customHeight="1" x14ac:dyDescent="0.2">
      <c r="A564" s="279" t="s">
        <v>798</v>
      </c>
      <c r="B564" s="251" t="s">
        <v>799</v>
      </c>
      <c r="C564" s="55" t="s">
        <v>917</v>
      </c>
      <c r="D564" s="56"/>
      <c r="E564" s="60">
        <f>RESUMO!E564</f>
        <v>0</v>
      </c>
      <c r="F564" s="57">
        <f t="shared" ref="F564:F595" si="36">IF($D564=0,0,ROUND($D564*$E564,2))</f>
        <v>0</v>
      </c>
      <c r="G564" s="265"/>
      <c r="H564" s="36"/>
      <c r="I564" s="36"/>
      <c r="J564" s="58"/>
      <c r="K564" s="58" t="str">
        <f t="shared" si="33"/>
        <v/>
      </c>
    </row>
    <row r="565" spans="1:11" s="20" customFormat="1" ht="16.5" hidden="1" customHeight="1" x14ac:dyDescent="0.2">
      <c r="A565" s="279" t="s">
        <v>800</v>
      </c>
      <c r="B565" s="251" t="s">
        <v>801</v>
      </c>
      <c r="C565" s="55" t="s">
        <v>917</v>
      </c>
      <c r="D565" s="56"/>
      <c r="E565" s="60">
        <f>RESUMO!E565</f>
        <v>0</v>
      </c>
      <c r="F565" s="57">
        <f t="shared" si="36"/>
        <v>0</v>
      </c>
      <c r="G565" s="265"/>
      <c r="H565" s="36"/>
      <c r="I565" s="36"/>
      <c r="J565" s="58"/>
      <c r="K565" s="58" t="str">
        <f t="shared" si="33"/>
        <v/>
      </c>
    </row>
    <row r="566" spans="1:11" s="20" customFormat="1" ht="16.5" hidden="1" customHeight="1" x14ac:dyDescent="0.2">
      <c r="A566" s="279" t="s">
        <v>802</v>
      </c>
      <c r="B566" s="250" t="s">
        <v>803</v>
      </c>
      <c r="C566" s="55" t="s">
        <v>917</v>
      </c>
      <c r="D566" s="56"/>
      <c r="E566" s="60">
        <f>RESUMO!E566</f>
        <v>0</v>
      </c>
      <c r="F566" s="57">
        <f t="shared" si="36"/>
        <v>0</v>
      </c>
      <c r="G566" s="265"/>
      <c r="H566" s="36"/>
      <c r="I566" s="36"/>
      <c r="J566" s="58"/>
      <c r="K566" s="58" t="str">
        <f t="shared" si="33"/>
        <v/>
      </c>
    </row>
    <row r="567" spans="1:11" s="20" customFormat="1" ht="16.5" hidden="1" customHeight="1" x14ac:dyDescent="0.2">
      <c r="A567" s="279" t="s">
        <v>804</v>
      </c>
      <c r="B567" s="250" t="s">
        <v>1067</v>
      </c>
      <c r="C567" s="55" t="s">
        <v>937</v>
      </c>
      <c r="D567" s="56"/>
      <c r="E567" s="60">
        <f>RESUMO!E567</f>
        <v>0</v>
      </c>
      <c r="F567" s="57">
        <f t="shared" si="36"/>
        <v>0</v>
      </c>
      <c r="G567" s="265"/>
      <c r="H567" s="36"/>
      <c r="I567" s="36"/>
      <c r="J567" s="58"/>
      <c r="K567" s="58" t="str">
        <f t="shared" si="33"/>
        <v/>
      </c>
    </row>
    <row r="568" spans="1:11" s="20" customFormat="1" ht="16.5" hidden="1" customHeight="1" x14ac:dyDescent="0.2">
      <c r="A568" s="279" t="s">
        <v>805</v>
      </c>
      <c r="B568" s="250" t="s">
        <v>221</v>
      </c>
      <c r="C568" s="55" t="s">
        <v>937</v>
      </c>
      <c r="D568" s="56"/>
      <c r="E568" s="60">
        <f>RESUMO!E568</f>
        <v>0</v>
      </c>
      <c r="F568" s="57">
        <f t="shared" si="36"/>
        <v>0</v>
      </c>
      <c r="G568" s="265"/>
      <c r="H568" s="36"/>
      <c r="I568" s="36"/>
      <c r="J568" s="58"/>
      <c r="K568" s="58" t="str">
        <f t="shared" si="33"/>
        <v/>
      </c>
    </row>
    <row r="569" spans="1:11" s="20" customFormat="1" ht="16.5" hidden="1" customHeight="1" x14ac:dyDescent="0.2">
      <c r="A569" s="279" t="s">
        <v>806</v>
      </c>
      <c r="B569" s="250" t="s">
        <v>1069</v>
      </c>
      <c r="C569" s="55" t="s">
        <v>947</v>
      </c>
      <c r="D569" s="56"/>
      <c r="E569" s="60">
        <f>RESUMO!E569</f>
        <v>0</v>
      </c>
      <c r="F569" s="57">
        <f t="shared" si="36"/>
        <v>0</v>
      </c>
      <c r="G569" s="265"/>
      <c r="H569" s="36"/>
      <c r="I569" s="36"/>
      <c r="J569" s="58"/>
      <c r="K569" s="58" t="str">
        <f t="shared" si="33"/>
        <v/>
      </c>
    </row>
    <row r="570" spans="1:11" s="20" customFormat="1" ht="16.5" hidden="1" customHeight="1" x14ac:dyDescent="0.2">
      <c r="A570" s="279" t="s">
        <v>807</v>
      </c>
      <c r="B570" s="250" t="s">
        <v>1071</v>
      </c>
      <c r="C570" s="55" t="s">
        <v>947</v>
      </c>
      <c r="D570" s="56"/>
      <c r="E570" s="60">
        <f>RESUMO!E570</f>
        <v>0</v>
      </c>
      <c r="F570" s="57">
        <f t="shared" si="36"/>
        <v>0</v>
      </c>
      <c r="G570" s="265"/>
      <c r="H570" s="36"/>
      <c r="I570" s="36"/>
      <c r="J570" s="58"/>
      <c r="K570" s="58" t="str">
        <f t="shared" si="33"/>
        <v/>
      </c>
    </row>
    <row r="571" spans="1:11" s="20" customFormat="1" ht="16.5" hidden="1" customHeight="1" x14ac:dyDescent="0.2">
      <c r="A571" s="279" t="s">
        <v>808</v>
      </c>
      <c r="B571" s="250" t="s">
        <v>398</v>
      </c>
      <c r="C571" s="55" t="s">
        <v>937</v>
      </c>
      <c r="D571" s="56"/>
      <c r="E571" s="60">
        <f>RESUMO!E571</f>
        <v>0</v>
      </c>
      <c r="F571" s="57">
        <f t="shared" si="36"/>
        <v>0</v>
      </c>
      <c r="G571" s="265"/>
      <c r="H571" s="36"/>
      <c r="I571" s="36"/>
      <c r="J571" s="58"/>
      <c r="K571" s="58" t="str">
        <f t="shared" si="33"/>
        <v/>
      </c>
    </row>
    <row r="572" spans="1:11" s="20" customFormat="1" ht="16.5" hidden="1" customHeight="1" x14ac:dyDescent="0.2">
      <c r="A572" s="279" t="s">
        <v>809</v>
      </c>
      <c r="B572" s="250" t="s">
        <v>810</v>
      </c>
      <c r="C572" s="55" t="s">
        <v>889</v>
      </c>
      <c r="D572" s="56"/>
      <c r="E572" s="60">
        <f>RESUMO!E572</f>
        <v>0</v>
      </c>
      <c r="F572" s="57">
        <f t="shared" si="36"/>
        <v>0</v>
      </c>
      <c r="G572" s="265"/>
      <c r="H572" s="36"/>
      <c r="I572" s="36"/>
      <c r="J572" s="58"/>
      <c r="K572" s="58" t="str">
        <f t="shared" si="33"/>
        <v/>
      </c>
    </row>
    <row r="573" spans="1:11" s="20" customFormat="1" ht="16.5" hidden="1" customHeight="1" x14ac:dyDescent="0.2">
      <c r="A573" s="279" t="s">
        <v>811</v>
      </c>
      <c r="B573" s="250" t="s">
        <v>812</v>
      </c>
      <c r="C573" s="55" t="s">
        <v>889</v>
      </c>
      <c r="D573" s="56"/>
      <c r="E573" s="60">
        <f>RESUMO!E573</f>
        <v>0</v>
      </c>
      <c r="F573" s="57">
        <f t="shared" si="36"/>
        <v>0</v>
      </c>
      <c r="G573" s="265"/>
      <c r="H573" s="36"/>
      <c r="I573" s="36"/>
      <c r="J573" s="58"/>
      <c r="K573" s="58" t="str">
        <f t="shared" ref="K573:K597" si="37">IF(G573&gt;0,"X",IF(F573&gt;0,"X",""))</f>
        <v/>
      </c>
    </row>
    <row r="574" spans="1:11" s="20" customFormat="1" ht="16.5" hidden="1" customHeight="1" x14ac:dyDescent="0.2">
      <c r="A574" s="279" t="s">
        <v>813</v>
      </c>
      <c r="B574" s="250" t="s">
        <v>814</v>
      </c>
      <c r="C574" s="55" t="s">
        <v>889</v>
      </c>
      <c r="D574" s="56"/>
      <c r="E574" s="60">
        <f>RESUMO!E574</f>
        <v>0</v>
      </c>
      <c r="F574" s="57">
        <f t="shared" si="36"/>
        <v>0</v>
      </c>
      <c r="G574" s="265"/>
      <c r="H574" s="36"/>
      <c r="I574" s="36"/>
      <c r="J574" s="58"/>
      <c r="K574" s="58" t="str">
        <f t="shared" si="37"/>
        <v/>
      </c>
    </row>
    <row r="575" spans="1:11" s="20" customFormat="1" ht="16.5" hidden="1" customHeight="1" x14ac:dyDescent="0.2">
      <c r="A575" s="279" t="s">
        <v>815</v>
      </c>
      <c r="B575" s="250" t="s">
        <v>816</v>
      </c>
      <c r="C575" s="55" t="s">
        <v>917</v>
      </c>
      <c r="D575" s="56"/>
      <c r="E575" s="60">
        <f>RESUMO!E575</f>
        <v>0</v>
      </c>
      <c r="F575" s="57">
        <f t="shared" si="36"/>
        <v>0</v>
      </c>
      <c r="G575" s="265"/>
      <c r="H575" s="36"/>
      <c r="I575" s="36"/>
      <c r="J575" s="58"/>
      <c r="K575" s="58" t="str">
        <f t="shared" si="37"/>
        <v/>
      </c>
    </row>
    <row r="576" spans="1:11" s="20" customFormat="1" ht="16.5" hidden="1" customHeight="1" x14ac:dyDescent="0.2">
      <c r="A576" s="279" t="s">
        <v>817</v>
      </c>
      <c r="B576" s="250" t="s">
        <v>818</v>
      </c>
      <c r="C576" s="55" t="s">
        <v>917</v>
      </c>
      <c r="D576" s="56"/>
      <c r="E576" s="60">
        <f>RESUMO!E576</f>
        <v>0</v>
      </c>
      <c r="F576" s="57">
        <f t="shared" si="36"/>
        <v>0</v>
      </c>
      <c r="G576" s="265"/>
      <c r="H576" s="36"/>
      <c r="I576" s="36"/>
      <c r="J576" s="58"/>
      <c r="K576" s="58" t="str">
        <f t="shared" si="37"/>
        <v/>
      </c>
    </row>
    <row r="577" spans="1:11" s="20" customFormat="1" ht="16.5" hidden="1" customHeight="1" x14ac:dyDescent="0.2">
      <c r="A577" s="279" t="s">
        <v>819</v>
      </c>
      <c r="B577" s="250" t="s">
        <v>820</v>
      </c>
      <c r="C577" s="55" t="s">
        <v>889</v>
      </c>
      <c r="D577" s="56"/>
      <c r="E577" s="60">
        <f>RESUMO!E577</f>
        <v>0</v>
      </c>
      <c r="F577" s="57">
        <f t="shared" si="36"/>
        <v>0</v>
      </c>
      <c r="G577" s="265"/>
      <c r="H577" s="36"/>
      <c r="I577" s="36"/>
      <c r="J577" s="58"/>
      <c r="K577" s="58" t="str">
        <f t="shared" si="37"/>
        <v/>
      </c>
    </row>
    <row r="578" spans="1:11" s="20" customFormat="1" ht="16.5" hidden="1" customHeight="1" x14ac:dyDescent="0.2">
      <c r="A578" s="279" t="s">
        <v>821</v>
      </c>
      <c r="B578" s="250" t="s">
        <v>822</v>
      </c>
      <c r="C578" s="55" t="s">
        <v>937</v>
      </c>
      <c r="D578" s="56"/>
      <c r="E578" s="60">
        <f>RESUMO!E578</f>
        <v>0</v>
      </c>
      <c r="F578" s="57">
        <f t="shared" si="36"/>
        <v>0</v>
      </c>
      <c r="G578" s="265"/>
      <c r="H578" s="36"/>
      <c r="I578" s="36"/>
      <c r="J578" s="58"/>
      <c r="K578" s="58" t="str">
        <f t="shared" si="37"/>
        <v/>
      </c>
    </row>
    <row r="579" spans="1:11" s="20" customFormat="1" ht="16.5" hidden="1" customHeight="1" x14ac:dyDescent="0.2">
      <c r="A579" s="279" t="s">
        <v>823</v>
      </c>
      <c r="B579" s="250" t="s">
        <v>824</v>
      </c>
      <c r="C579" s="55" t="s">
        <v>937</v>
      </c>
      <c r="D579" s="56"/>
      <c r="E579" s="60">
        <f>RESUMO!E579</f>
        <v>0</v>
      </c>
      <c r="F579" s="57">
        <f t="shared" si="36"/>
        <v>0</v>
      </c>
      <c r="G579" s="265"/>
      <c r="H579" s="36"/>
      <c r="I579" s="36"/>
      <c r="J579" s="58"/>
      <c r="K579" s="58" t="str">
        <f t="shared" si="37"/>
        <v/>
      </c>
    </row>
    <row r="580" spans="1:11" s="20" customFormat="1" ht="16.5" hidden="1" customHeight="1" x14ac:dyDescent="0.2">
      <c r="A580" s="279" t="s">
        <v>825</v>
      </c>
      <c r="B580" s="250" t="s">
        <v>826</v>
      </c>
      <c r="C580" s="55" t="s">
        <v>889</v>
      </c>
      <c r="D580" s="56"/>
      <c r="E580" s="60">
        <f>RESUMO!E580</f>
        <v>0</v>
      </c>
      <c r="F580" s="57">
        <f t="shared" si="36"/>
        <v>0</v>
      </c>
      <c r="G580" s="265"/>
      <c r="H580" s="36"/>
      <c r="I580" s="36"/>
      <c r="J580" s="58"/>
      <c r="K580" s="58" t="str">
        <f t="shared" si="37"/>
        <v/>
      </c>
    </row>
    <row r="581" spans="1:11" s="20" customFormat="1" ht="16.5" hidden="1" customHeight="1" x14ac:dyDescent="0.2">
      <c r="A581" s="279" t="s">
        <v>827</v>
      </c>
      <c r="B581" s="250" t="s">
        <v>828</v>
      </c>
      <c r="C581" s="55" t="s">
        <v>937</v>
      </c>
      <c r="D581" s="56"/>
      <c r="E581" s="60">
        <f>RESUMO!E581</f>
        <v>0</v>
      </c>
      <c r="F581" s="57">
        <f t="shared" si="36"/>
        <v>0</v>
      </c>
      <c r="G581" s="265"/>
      <c r="H581" s="36"/>
      <c r="I581" s="36"/>
      <c r="J581" s="58"/>
      <c r="K581" s="58" t="str">
        <f t="shared" si="37"/>
        <v/>
      </c>
    </row>
    <row r="582" spans="1:11" s="20" customFormat="1" ht="16.5" hidden="1" customHeight="1" x14ac:dyDescent="0.2">
      <c r="A582" s="279" t="s">
        <v>829</v>
      </c>
      <c r="B582" s="250" t="s">
        <v>830</v>
      </c>
      <c r="C582" s="55" t="s">
        <v>937</v>
      </c>
      <c r="D582" s="56"/>
      <c r="E582" s="60">
        <f>RESUMO!E582</f>
        <v>0</v>
      </c>
      <c r="F582" s="57">
        <f t="shared" si="36"/>
        <v>0</v>
      </c>
      <c r="G582" s="265"/>
      <c r="H582" s="36"/>
      <c r="I582" s="36"/>
      <c r="J582" s="58"/>
      <c r="K582" s="58" t="str">
        <f t="shared" si="37"/>
        <v/>
      </c>
    </row>
    <row r="583" spans="1:11" s="20" customFormat="1" ht="16.5" hidden="1" customHeight="1" x14ac:dyDescent="0.2">
      <c r="A583" s="279" t="s">
        <v>831</v>
      </c>
      <c r="B583" s="251" t="s">
        <v>832</v>
      </c>
      <c r="C583" s="55" t="s">
        <v>889</v>
      </c>
      <c r="D583" s="56"/>
      <c r="E583" s="60">
        <f>RESUMO!E583</f>
        <v>0</v>
      </c>
      <c r="F583" s="57">
        <f t="shared" si="36"/>
        <v>0</v>
      </c>
      <c r="G583" s="265"/>
      <c r="H583" s="36"/>
      <c r="I583" s="36"/>
      <c r="J583" s="58"/>
      <c r="K583" s="58" t="str">
        <f t="shared" si="37"/>
        <v/>
      </c>
    </row>
    <row r="584" spans="1:11" s="20" customFormat="1" ht="16.5" hidden="1" customHeight="1" x14ac:dyDescent="0.2">
      <c r="A584" s="279" t="s">
        <v>833</v>
      </c>
      <c r="B584" s="250" t="s">
        <v>834</v>
      </c>
      <c r="C584" s="55" t="s">
        <v>889</v>
      </c>
      <c r="D584" s="56"/>
      <c r="E584" s="60">
        <f>RESUMO!E584</f>
        <v>0</v>
      </c>
      <c r="F584" s="57">
        <f t="shared" si="36"/>
        <v>0</v>
      </c>
      <c r="G584" s="265"/>
      <c r="H584" s="36"/>
      <c r="I584" s="36"/>
      <c r="J584" s="58"/>
      <c r="K584" s="58" t="str">
        <f t="shared" si="37"/>
        <v/>
      </c>
    </row>
    <row r="585" spans="1:11" s="20" customFormat="1" ht="25.5" hidden="1" customHeight="1" x14ac:dyDescent="0.2">
      <c r="A585" s="279"/>
      <c r="B585" s="319" t="s">
        <v>1181</v>
      </c>
      <c r="C585" s="55" t="s">
        <v>889</v>
      </c>
      <c r="D585" s="60"/>
      <c r="E585" s="60">
        <f>RESUMO!E585</f>
        <v>0</v>
      </c>
      <c r="F585" s="57">
        <f t="shared" si="36"/>
        <v>0</v>
      </c>
      <c r="G585" s="265"/>
      <c r="H585" s="36"/>
      <c r="I585" s="36"/>
      <c r="J585" s="58"/>
      <c r="K585" s="58" t="str">
        <f t="shared" si="37"/>
        <v/>
      </c>
    </row>
    <row r="586" spans="1:11" s="20" customFormat="1" ht="16.5" hidden="1" customHeight="1" x14ac:dyDescent="0.2">
      <c r="A586" s="279"/>
      <c r="B586" s="250" t="s">
        <v>1180</v>
      </c>
      <c r="C586" s="55" t="s">
        <v>889</v>
      </c>
      <c r="D586" s="60"/>
      <c r="E586" s="60">
        <f>RESUMO!E586</f>
        <v>0</v>
      </c>
      <c r="F586" s="201">
        <f t="shared" si="36"/>
        <v>0</v>
      </c>
      <c r="G586" s="265"/>
      <c r="H586" s="36"/>
      <c r="I586" s="36"/>
      <c r="J586" s="58"/>
      <c r="K586" s="58" t="str">
        <f t="shared" si="37"/>
        <v/>
      </c>
    </row>
    <row r="587" spans="1:11" s="20" customFormat="1" ht="16.5" hidden="1" customHeight="1" x14ac:dyDescent="0.2">
      <c r="A587" s="290" t="s">
        <v>835</v>
      </c>
      <c r="B587" s="318" t="s">
        <v>836</v>
      </c>
      <c r="C587" s="213" t="s">
        <v>889</v>
      </c>
      <c r="D587" s="214"/>
      <c r="E587" s="333">
        <f>RESUMO!E587</f>
        <v>0</v>
      </c>
      <c r="F587" s="208">
        <f t="shared" si="36"/>
        <v>0</v>
      </c>
      <c r="G587" s="265"/>
      <c r="H587" s="36"/>
      <c r="I587" s="36"/>
      <c r="J587" s="58"/>
      <c r="K587" s="58" t="str">
        <f t="shared" si="37"/>
        <v/>
      </c>
    </row>
    <row r="588" spans="1:11" s="20" customFormat="1" ht="16.5" hidden="1" customHeight="1" x14ac:dyDescent="0.2">
      <c r="A588" s="279" t="s">
        <v>837</v>
      </c>
      <c r="B588" s="250" t="s">
        <v>838</v>
      </c>
      <c r="C588" s="55" t="s">
        <v>917</v>
      </c>
      <c r="D588" s="56"/>
      <c r="E588" s="60">
        <f>RESUMO!E588</f>
        <v>0</v>
      </c>
      <c r="F588" s="57">
        <f t="shared" si="36"/>
        <v>0</v>
      </c>
      <c r="G588" s="265"/>
      <c r="H588" s="36"/>
      <c r="I588" s="36"/>
      <c r="J588" s="58"/>
      <c r="K588" s="58" t="str">
        <f t="shared" si="37"/>
        <v/>
      </c>
    </row>
    <row r="589" spans="1:11" s="20" customFormat="1" ht="16.5" hidden="1" customHeight="1" x14ac:dyDescent="0.2">
      <c r="A589" s="279" t="s">
        <v>839</v>
      </c>
      <c r="B589" s="250" t="s">
        <v>840</v>
      </c>
      <c r="C589" s="55" t="s">
        <v>937</v>
      </c>
      <c r="D589" s="56"/>
      <c r="E589" s="60">
        <f>RESUMO!E589</f>
        <v>0</v>
      </c>
      <c r="F589" s="57">
        <f t="shared" si="36"/>
        <v>0</v>
      </c>
      <c r="G589" s="265"/>
      <c r="H589" s="36"/>
      <c r="I589" s="36"/>
      <c r="J589" s="58"/>
      <c r="K589" s="58" t="str">
        <f t="shared" si="37"/>
        <v/>
      </c>
    </row>
    <row r="590" spans="1:11" s="20" customFormat="1" ht="16.5" hidden="1" customHeight="1" x14ac:dyDescent="0.2">
      <c r="A590" s="279" t="s">
        <v>841</v>
      </c>
      <c r="B590" s="250" t="s">
        <v>842</v>
      </c>
      <c r="C590" s="55" t="s">
        <v>917</v>
      </c>
      <c r="D590" s="56"/>
      <c r="E590" s="60">
        <f>RESUMO!E590</f>
        <v>0</v>
      </c>
      <c r="F590" s="57">
        <f t="shared" si="36"/>
        <v>0</v>
      </c>
      <c r="G590" s="265"/>
      <c r="H590" s="36"/>
      <c r="I590" s="36"/>
      <c r="J590" s="58"/>
      <c r="K590" s="58" t="str">
        <f t="shared" si="37"/>
        <v/>
      </c>
    </row>
    <row r="591" spans="1:11" s="20" customFormat="1" ht="16.5" hidden="1" customHeight="1" x14ac:dyDescent="0.2">
      <c r="A591" s="279" t="s">
        <v>843</v>
      </c>
      <c r="B591" s="250" t="s">
        <v>844</v>
      </c>
      <c r="C591" s="55" t="s">
        <v>917</v>
      </c>
      <c r="D591" s="56"/>
      <c r="E591" s="60">
        <f>RESUMO!E591</f>
        <v>0</v>
      </c>
      <c r="F591" s="57">
        <f t="shared" si="36"/>
        <v>0</v>
      </c>
      <c r="G591" s="265"/>
      <c r="H591" s="36"/>
      <c r="I591" s="36"/>
      <c r="J591" s="58"/>
      <c r="K591" s="58" t="str">
        <f t="shared" si="37"/>
        <v/>
      </c>
    </row>
    <row r="592" spans="1:11" s="20" customFormat="1" ht="16.5" hidden="1" customHeight="1" x14ac:dyDescent="0.2">
      <c r="A592" s="279" t="s">
        <v>845</v>
      </c>
      <c r="B592" s="250" t="s">
        <v>846</v>
      </c>
      <c r="C592" s="55" t="s">
        <v>917</v>
      </c>
      <c r="D592" s="56"/>
      <c r="E592" s="60">
        <f>RESUMO!E592</f>
        <v>0</v>
      </c>
      <c r="F592" s="57">
        <f t="shared" si="36"/>
        <v>0</v>
      </c>
      <c r="G592" s="265"/>
      <c r="H592" s="36"/>
      <c r="I592" s="36"/>
      <c r="J592" s="58"/>
      <c r="K592" s="58" t="str">
        <f t="shared" si="37"/>
        <v/>
      </c>
    </row>
    <row r="593" spans="1:11" s="20" customFormat="1" ht="16.5" hidden="1" customHeight="1" x14ac:dyDescent="0.2">
      <c r="A593" s="279" t="s">
        <v>847</v>
      </c>
      <c r="B593" s="250" t="s">
        <v>848</v>
      </c>
      <c r="C593" s="55" t="s">
        <v>889</v>
      </c>
      <c r="D593" s="56"/>
      <c r="E593" s="60">
        <f>RESUMO!E593</f>
        <v>0</v>
      </c>
      <c r="F593" s="57">
        <f t="shared" si="36"/>
        <v>0</v>
      </c>
      <c r="G593" s="265"/>
      <c r="H593" s="36"/>
      <c r="I593" s="36"/>
      <c r="J593" s="58"/>
      <c r="K593" s="58" t="str">
        <f t="shared" si="37"/>
        <v/>
      </c>
    </row>
    <row r="594" spans="1:11" s="20" customFormat="1" ht="16.5" hidden="1" customHeight="1" x14ac:dyDescent="0.2">
      <c r="A594" s="279" t="s">
        <v>849</v>
      </c>
      <c r="B594" s="251" t="s">
        <v>850</v>
      </c>
      <c r="C594" s="55" t="s">
        <v>889</v>
      </c>
      <c r="D594" s="56"/>
      <c r="E594" s="60">
        <f>RESUMO!E594</f>
        <v>0</v>
      </c>
      <c r="F594" s="57">
        <f t="shared" si="36"/>
        <v>0</v>
      </c>
      <c r="G594" s="265"/>
      <c r="H594" s="36"/>
      <c r="I594" s="36"/>
      <c r="J594" s="58"/>
      <c r="K594" s="58" t="str">
        <f t="shared" si="37"/>
        <v/>
      </c>
    </row>
    <row r="595" spans="1:11" s="20" customFormat="1" ht="16.5" hidden="1" customHeight="1" thickBot="1" x14ac:dyDescent="0.25">
      <c r="A595" s="305" t="s">
        <v>851</v>
      </c>
      <c r="B595" s="294" t="s">
        <v>852</v>
      </c>
      <c r="C595" s="64" t="s">
        <v>853</v>
      </c>
      <c r="D595" s="67"/>
      <c r="E595" s="60">
        <f>RESUMO!E595</f>
        <v>0</v>
      </c>
      <c r="F595" s="309">
        <f t="shared" si="36"/>
        <v>0</v>
      </c>
      <c r="G595" s="302"/>
      <c r="H595" s="36"/>
      <c r="I595" s="36"/>
      <c r="J595" s="58"/>
      <c r="K595" s="58" t="str">
        <f t="shared" si="37"/>
        <v/>
      </c>
    </row>
    <row r="596" spans="1:11" ht="16.5" customHeight="1" thickBot="1" x14ac:dyDescent="0.25">
      <c r="A596" s="321"/>
      <c r="B596" s="322"/>
      <c r="C596" s="202"/>
      <c r="D596" s="323"/>
      <c r="E596" s="323"/>
      <c r="F596" s="322"/>
      <c r="G596" s="324"/>
      <c r="H596" s="35"/>
      <c r="I596" s="36"/>
      <c r="J596" s="50"/>
      <c r="K596" s="50" t="str">
        <f t="shared" si="37"/>
        <v/>
      </c>
    </row>
    <row r="597" spans="1:11" ht="16.5" customHeight="1" thickBot="1" x14ac:dyDescent="0.25">
      <c r="A597" s="192"/>
      <c r="B597" s="242"/>
      <c r="C597" s="202"/>
      <c r="D597" s="203"/>
      <c r="E597" s="243" t="s">
        <v>854</v>
      </c>
      <c r="F597" s="244"/>
      <c r="G597" s="244">
        <f>I597</f>
        <v>13304.02</v>
      </c>
      <c r="H597" s="35"/>
      <c r="I597" s="71">
        <f>SUM(I8:I562)</f>
        <v>13304.02</v>
      </c>
      <c r="J597" s="50" t="s">
        <v>911</v>
      </c>
      <c r="K597" s="50" t="str">
        <f t="shared" si="37"/>
        <v>X</v>
      </c>
    </row>
    <row r="599" spans="1:11" x14ac:dyDescent="0.2">
      <c r="F599" s="72">
        <f>SUM(F10:F595)</f>
        <v>13304.02</v>
      </c>
      <c r="G599" s="72"/>
    </row>
    <row r="600" spans="1:11" x14ac:dyDescent="0.2">
      <c r="G600" s="72"/>
    </row>
  </sheetData>
  <autoFilter ref="A7:K595">
    <filterColumn colId="10">
      <customFilters>
        <customFilter operator="notEqual" val=" "/>
      </customFilters>
    </filterColumn>
  </autoFilter>
  <mergeCells count="1">
    <mergeCell ref="B4:G4"/>
  </mergeCells>
  <phoneticPr fontId="2" type="noConversion"/>
  <pageMargins left="0.25" right="0.25" top="0.75" bottom="0.75" header="0.3" footer="0.3"/>
  <pageSetup paperSize="9" scale="76" fitToHeight="0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287</vt:i4>
      </vt:variant>
    </vt:vector>
  </HeadingPairs>
  <TitlesOfParts>
    <vt:vector size="301" baseType="lpstr">
      <vt:lpstr>Cronograma</vt:lpstr>
      <vt:lpstr>RESUMO</vt:lpstr>
      <vt:lpstr>S SALVADOR</vt:lpstr>
      <vt:lpstr>BELO HORIZONTE</vt:lpstr>
      <vt:lpstr>NITERÓI</vt:lpstr>
      <vt:lpstr>IRMÃ CARMELITA</vt:lpstr>
      <vt:lpstr>IMIGRANTES</vt:lpstr>
      <vt:lpstr>PROJETADA Y</vt:lpstr>
      <vt:lpstr>BARÃO RIO BRANCO</vt:lpstr>
      <vt:lpstr>8</vt:lpstr>
      <vt:lpstr>9</vt:lpstr>
      <vt:lpstr>10</vt:lpstr>
      <vt:lpstr>11</vt:lpstr>
      <vt:lpstr>12</vt:lpstr>
      <vt:lpstr>'10'!Area_de_impressao</vt:lpstr>
      <vt:lpstr>'11'!Area_de_impressao</vt:lpstr>
      <vt:lpstr>'12'!Area_de_impressao</vt:lpstr>
      <vt:lpstr>'8'!Area_de_impressao</vt:lpstr>
      <vt:lpstr>'9'!Area_de_impressao</vt:lpstr>
      <vt:lpstr>'BARÃO RIO BRANCO'!Area_de_impressao</vt:lpstr>
      <vt:lpstr>'BELO HORIZONTE'!Area_de_impressao</vt:lpstr>
      <vt:lpstr>Cronograma!Area_de_impressao</vt:lpstr>
      <vt:lpstr>IMIGRANTES!Area_de_impressao</vt:lpstr>
      <vt:lpstr>'IRMÃ CARMELITA'!Area_de_impressao</vt:lpstr>
      <vt:lpstr>NITERÓI!Area_de_impressao</vt:lpstr>
      <vt:lpstr>'PROJETADA Y'!Area_de_impressao</vt:lpstr>
      <vt:lpstr>RESUMO!Area_de_impressao</vt:lpstr>
      <vt:lpstr>'S SALVADOR'!Area_de_impressao</vt:lpstr>
      <vt:lpstr>'10'!DadosExternos15</vt:lpstr>
      <vt:lpstr>'11'!DadosExternos15</vt:lpstr>
      <vt:lpstr>'12'!DadosExternos15</vt:lpstr>
      <vt:lpstr>'8'!DadosExternos15</vt:lpstr>
      <vt:lpstr>'9'!DadosExternos15</vt:lpstr>
      <vt:lpstr>'BARÃO RIO BRANCO'!DadosExternos15</vt:lpstr>
      <vt:lpstr>'BELO HORIZONTE'!DadosExternos15</vt:lpstr>
      <vt:lpstr>IMIGRANTES!DadosExternos15</vt:lpstr>
      <vt:lpstr>'IRMÃ CARMELITA'!DadosExternos15</vt:lpstr>
      <vt:lpstr>NITERÓI!DadosExternos15</vt:lpstr>
      <vt:lpstr>'PROJETADA Y'!DadosExternos15</vt:lpstr>
      <vt:lpstr>RESUMO!DadosExternos15</vt:lpstr>
      <vt:lpstr>'S SALVADOR'!DadosExternos15</vt:lpstr>
      <vt:lpstr>'10'!DadosExternos15_1</vt:lpstr>
      <vt:lpstr>'11'!DadosExternos15_1</vt:lpstr>
      <vt:lpstr>'12'!DadosExternos15_1</vt:lpstr>
      <vt:lpstr>'8'!DadosExternos15_1</vt:lpstr>
      <vt:lpstr>'9'!DadosExternos15_1</vt:lpstr>
      <vt:lpstr>'BARÃO RIO BRANCO'!DadosExternos15_1</vt:lpstr>
      <vt:lpstr>'BELO HORIZONTE'!DadosExternos15_1</vt:lpstr>
      <vt:lpstr>IMIGRANTES!DadosExternos15_1</vt:lpstr>
      <vt:lpstr>'IRMÃ CARMELITA'!DadosExternos15_1</vt:lpstr>
      <vt:lpstr>NITERÓI!DadosExternos15_1</vt:lpstr>
      <vt:lpstr>'PROJETADA Y'!DadosExternos15_1</vt:lpstr>
      <vt:lpstr>RESUMO!DadosExternos15_1</vt:lpstr>
      <vt:lpstr>'S SALVADOR'!DadosExternos15_1</vt:lpstr>
      <vt:lpstr>'10'!DadosExternos15_2</vt:lpstr>
      <vt:lpstr>'11'!DadosExternos15_2</vt:lpstr>
      <vt:lpstr>'12'!DadosExternos15_2</vt:lpstr>
      <vt:lpstr>'8'!DadosExternos15_2</vt:lpstr>
      <vt:lpstr>'9'!DadosExternos15_2</vt:lpstr>
      <vt:lpstr>'BARÃO RIO BRANCO'!DadosExternos15_2</vt:lpstr>
      <vt:lpstr>'BELO HORIZONTE'!DadosExternos15_2</vt:lpstr>
      <vt:lpstr>IMIGRANTES!DadosExternos15_2</vt:lpstr>
      <vt:lpstr>'IRMÃ CARMELITA'!DadosExternos15_2</vt:lpstr>
      <vt:lpstr>NITERÓI!DadosExternos15_2</vt:lpstr>
      <vt:lpstr>'PROJETADA Y'!DadosExternos15_2</vt:lpstr>
      <vt:lpstr>RESUMO!DadosExternos15_2</vt:lpstr>
      <vt:lpstr>'S SALVADOR'!DadosExternos15_2</vt:lpstr>
      <vt:lpstr>'10'!DadosExternos16</vt:lpstr>
      <vt:lpstr>'11'!DadosExternos16</vt:lpstr>
      <vt:lpstr>'12'!DadosExternos16</vt:lpstr>
      <vt:lpstr>'8'!DadosExternos16</vt:lpstr>
      <vt:lpstr>'9'!DadosExternos16</vt:lpstr>
      <vt:lpstr>'BARÃO RIO BRANCO'!DadosExternos16</vt:lpstr>
      <vt:lpstr>'BELO HORIZONTE'!DadosExternos16</vt:lpstr>
      <vt:lpstr>IMIGRANTES!DadosExternos16</vt:lpstr>
      <vt:lpstr>'IRMÃ CARMELITA'!DadosExternos16</vt:lpstr>
      <vt:lpstr>NITERÓI!DadosExternos16</vt:lpstr>
      <vt:lpstr>'PROJETADA Y'!DadosExternos16</vt:lpstr>
      <vt:lpstr>RESUMO!DadosExternos16</vt:lpstr>
      <vt:lpstr>'S SALVADOR'!DadosExternos16</vt:lpstr>
      <vt:lpstr>'10'!DadosExternos16_1</vt:lpstr>
      <vt:lpstr>'11'!DadosExternos16_1</vt:lpstr>
      <vt:lpstr>'12'!DadosExternos16_1</vt:lpstr>
      <vt:lpstr>'8'!DadosExternos16_1</vt:lpstr>
      <vt:lpstr>'9'!DadosExternos16_1</vt:lpstr>
      <vt:lpstr>'BARÃO RIO BRANCO'!DadosExternos16_1</vt:lpstr>
      <vt:lpstr>'BELO HORIZONTE'!DadosExternos16_1</vt:lpstr>
      <vt:lpstr>IMIGRANTES!DadosExternos16_1</vt:lpstr>
      <vt:lpstr>'IRMÃ CARMELITA'!DadosExternos16_1</vt:lpstr>
      <vt:lpstr>NITERÓI!DadosExternos16_1</vt:lpstr>
      <vt:lpstr>'PROJETADA Y'!DadosExternos16_1</vt:lpstr>
      <vt:lpstr>RESUMO!DadosExternos16_1</vt:lpstr>
      <vt:lpstr>'S SALVADOR'!DadosExternos16_1</vt:lpstr>
      <vt:lpstr>'10'!DadosExternos16_2</vt:lpstr>
      <vt:lpstr>'11'!DadosExternos16_2</vt:lpstr>
      <vt:lpstr>'12'!DadosExternos16_2</vt:lpstr>
      <vt:lpstr>'8'!DadosExternos16_2</vt:lpstr>
      <vt:lpstr>'9'!DadosExternos16_2</vt:lpstr>
      <vt:lpstr>'BARÃO RIO BRANCO'!DadosExternos16_2</vt:lpstr>
      <vt:lpstr>'BELO HORIZONTE'!DadosExternos16_2</vt:lpstr>
      <vt:lpstr>IMIGRANTES!DadosExternos16_2</vt:lpstr>
      <vt:lpstr>'IRMÃ CARMELITA'!DadosExternos16_2</vt:lpstr>
      <vt:lpstr>NITERÓI!DadosExternos16_2</vt:lpstr>
      <vt:lpstr>'PROJETADA Y'!DadosExternos16_2</vt:lpstr>
      <vt:lpstr>RESUMO!DadosExternos16_2</vt:lpstr>
      <vt:lpstr>'S SALVADOR'!DadosExternos16_2</vt:lpstr>
      <vt:lpstr>'10'!DadosExternos17</vt:lpstr>
      <vt:lpstr>'11'!DadosExternos17</vt:lpstr>
      <vt:lpstr>'12'!DadosExternos17</vt:lpstr>
      <vt:lpstr>'8'!DadosExternos17</vt:lpstr>
      <vt:lpstr>'9'!DadosExternos17</vt:lpstr>
      <vt:lpstr>'BARÃO RIO BRANCO'!DadosExternos17</vt:lpstr>
      <vt:lpstr>'BELO HORIZONTE'!DadosExternos17</vt:lpstr>
      <vt:lpstr>IMIGRANTES!DadosExternos17</vt:lpstr>
      <vt:lpstr>'IRMÃ CARMELITA'!DadosExternos17</vt:lpstr>
      <vt:lpstr>NITERÓI!DadosExternos17</vt:lpstr>
      <vt:lpstr>'PROJETADA Y'!DadosExternos17</vt:lpstr>
      <vt:lpstr>RESUMO!DadosExternos17</vt:lpstr>
      <vt:lpstr>'S SALVADOR'!DadosExternos17</vt:lpstr>
      <vt:lpstr>'10'!DadosExternos17_1</vt:lpstr>
      <vt:lpstr>'11'!DadosExternos17_1</vt:lpstr>
      <vt:lpstr>'12'!DadosExternos17_1</vt:lpstr>
      <vt:lpstr>'8'!DadosExternos17_1</vt:lpstr>
      <vt:lpstr>'9'!DadosExternos17_1</vt:lpstr>
      <vt:lpstr>'BARÃO RIO BRANCO'!DadosExternos17_1</vt:lpstr>
      <vt:lpstr>'BELO HORIZONTE'!DadosExternos17_1</vt:lpstr>
      <vt:lpstr>IMIGRANTES!DadosExternos17_1</vt:lpstr>
      <vt:lpstr>'IRMÃ CARMELITA'!DadosExternos17_1</vt:lpstr>
      <vt:lpstr>NITERÓI!DadosExternos17_1</vt:lpstr>
      <vt:lpstr>'PROJETADA Y'!DadosExternos17_1</vt:lpstr>
      <vt:lpstr>RESUMO!DadosExternos17_1</vt:lpstr>
      <vt:lpstr>'S SALVADOR'!DadosExternos17_1</vt:lpstr>
      <vt:lpstr>'10'!DadosExternos17_2</vt:lpstr>
      <vt:lpstr>'11'!DadosExternos17_2</vt:lpstr>
      <vt:lpstr>'12'!DadosExternos17_2</vt:lpstr>
      <vt:lpstr>'8'!DadosExternos17_2</vt:lpstr>
      <vt:lpstr>'9'!DadosExternos17_2</vt:lpstr>
      <vt:lpstr>'BARÃO RIO BRANCO'!DadosExternos17_2</vt:lpstr>
      <vt:lpstr>'BELO HORIZONTE'!DadosExternos17_2</vt:lpstr>
      <vt:lpstr>IMIGRANTES!DadosExternos17_2</vt:lpstr>
      <vt:lpstr>'IRMÃ CARMELITA'!DadosExternos17_2</vt:lpstr>
      <vt:lpstr>NITERÓI!DadosExternos17_2</vt:lpstr>
      <vt:lpstr>'PROJETADA Y'!DadosExternos17_2</vt:lpstr>
      <vt:lpstr>RESUMO!DadosExternos17_2</vt:lpstr>
      <vt:lpstr>'S SALVADOR'!DadosExternos17_2</vt:lpstr>
      <vt:lpstr>'10'!DadosExternos18</vt:lpstr>
      <vt:lpstr>'11'!DadosExternos18</vt:lpstr>
      <vt:lpstr>'12'!DadosExternos18</vt:lpstr>
      <vt:lpstr>'8'!DadosExternos18</vt:lpstr>
      <vt:lpstr>'9'!DadosExternos18</vt:lpstr>
      <vt:lpstr>'BARÃO RIO BRANCO'!DadosExternos18</vt:lpstr>
      <vt:lpstr>'BELO HORIZONTE'!DadosExternos18</vt:lpstr>
      <vt:lpstr>IMIGRANTES!DadosExternos18</vt:lpstr>
      <vt:lpstr>'IRMÃ CARMELITA'!DadosExternos18</vt:lpstr>
      <vt:lpstr>NITERÓI!DadosExternos18</vt:lpstr>
      <vt:lpstr>'PROJETADA Y'!DadosExternos18</vt:lpstr>
      <vt:lpstr>RESUMO!DadosExternos18</vt:lpstr>
      <vt:lpstr>'S SALVADOR'!DadosExternos18</vt:lpstr>
      <vt:lpstr>'10'!DadosExternos18_1</vt:lpstr>
      <vt:lpstr>'11'!DadosExternos18_1</vt:lpstr>
      <vt:lpstr>'12'!DadosExternos18_1</vt:lpstr>
      <vt:lpstr>'8'!DadosExternos18_1</vt:lpstr>
      <vt:lpstr>'9'!DadosExternos18_1</vt:lpstr>
      <vt:lpstr>'BARÃO RIO BRANCO'!DadosExternos18_1</vt:lpstr>
      <vt:lpstr>'BELO HORIZONTE'!DadosExternos18_1</vt:lpstr>
      <vt:lpstr>IMIGRANTES!DadosExternos18_1</vt:lpstr>
      <vt:lpstr>'IRMÃ CARMELITA'!DadosExternos18_1</vt:lpstr>
      <vt:lpstr>NITERÓI!DadosExternos18_1</vt:lpstr>
      <vt:lpstr>'PROJETADA Y'!DadosExternos18_1</vt:lpstr>
      <vt:lpstr>RESUMO!DadosExternos18_1</vt:lpstr>
      <vt:lpstr>'S SALVADOR'!DadosExternos18_1</vt:lpstr>
      <vt:lpstr>'10'!DadosExternos18_2</vt:lpstr>
      <vt:lpstr>'11'!DadosExternos18_2</vt:lpstr>
      <vt:lpstr>'12'!DadosExternos18_2</vt:lpstr>
      <vt:lpstr>'8'!DadosExternos18_2</vt:lpstr>
      <vt:lpstr>'9'!DadosExternos18_2</vt:lpstr>
      <vt:lpstr>'BARÃO RIO BRANCO'!DadosExternos18_2</vt:lpstr>
      <vt:lpstr>'BELO HORIZONTE'!DadosExternos18_2</vt:lpstr>
      <vt:lpstr>IMIGRANTES!DadosExternos18_2</vt:lpstr>
      <vt:lpstr>'IRMÃ CARMELITA'!DadosExternos18_2</vt:lpstr>
      <vt:lpstr>NITERÓI!DadosExternos18_2</vt:lpstr>
      <vt:lpstr>'PROJETADA Y'!DadosExternos18_2</vt:lpstr>
      <vt:lpstr>RESUMO!DadosExternos18_2</vt:lpstr>
      <vt:lpstr>'S SALVADOR'!DadosExternos18_2</vt:lpstr>
      <vt:lpstr>'10'!DadosExternos2</vt:lpstr>
      <vt:lpstr>'11'!DadosExternos2</vt:lpstr>
      <vt:lpstr>'12'!DadosExternos2</vt:lpstr>
      <vt:lpstr>'8'!DadosExternos2</vt:lpstr>
      <vt:lpstr>'9'!DadosExternos2</vt:lpstr>
      <vt:lpstr>'BARÃO RIO BRANCO'!DadosExternos2</vt:lpstr>
      <vt:lpstr>'BELO HORIZONTE'!DadosExternos2</vt:lpstr>
      <vt:lpstr>IMIGRANTES!DadosExternos2</vt:lpstr>
      <vt:lpstr>'IRMÃ CARMELITA'!DadosExternos2</vt:lpstr>
      <vt:lpstr>NITERÓI!DadosExternos2</vt:lpstr>
      <vt:lpstr>'PROJETADA Y'!DadosExternos2</vt:lpstr>
      <vt:lpstr>RESUMO!DadosExternos2</vt:lpstr>
      <vt:lpstr>'S SALVADOR'!DadosExternos2</vt:lpstr>
      <vt:lpstr>'10'!DadosExternos2_1</vt:lpstr>
      <vt:lpstr>'11'!DadosExternos2_1</vt:lpstr>
      <vt:lpstr>'12'!DadosExternos2_1</vt:lpstr>
      <vt:lpstr>'8'!DadosExternos2_1</vt:lpstr>
      <vt:lpstr>'9'!DadosExternos2_1</vt:lpstr>
      <vt:lpstr>'BARÃO RIO BRANCO'!DadosExternos2_1</vt:lpstr>
      <vt:lpstr>'BELO HORIZONTE'!DadosExternos2_1</vt:lpstr>
      <vt:lpstr>IMIGRANTES!DadosExternos2_1</vt:lpstr>
      <vt:lpstr>'IRMÃ CARMELITA'!DadosExternos2_1</vt:lpstr>
      <vt:lpstr>NITERÓI!DadosExternos2_1</vt:lpstr>
      <vt:lpstr>'PROJETADA Y'!DadosExternos2_1</vt:lpstr>
      <vt:lpstr>RESUMO!DadosExternos2_1</vt:lpstr>
      <vt:lpstr>'S SALVADOR'!DadosExternos2_1</vt:lpstr>
      <vt:lpstr>'10'!DadosExternos2_2</vt:lpstr>
      <vt:lpstr>'11'!DadosExternos2_2</vt:lpstr>
      <vt:lpstr>'12'!DadosExternos2_2</vt:lpstr>
      <vt:lpstr>'8'!DadosExternos2_2</vt:lpstr>
      <vt:lpstr>'9'!DadosExternos2_2</vt:lpstr>
      <vt:lpstr>'BARÃO RIO BRANCO'!DadosExternos2_2</vt:lpstr>
      <vt:lpstr>'BELO HORIZONTE'!DadosExternos2_2</vt:lpstr>
      <vt:lpstr>IMIGRANTES!DadosExternos2_2</vt:lpstr>
      <vt:lpstr>'IRMÃ CARMELITA'!DadosExternos2_2</vt:lpstr>
      <vt:lpstr>NITERÓI!DadosExternos2_2</vt:lpstr>
      <vt:lpstr>'PROJETADA Y'!DadosExternos2_2</vt:lpstr>
      <vt:lpstr>RESUMO!DadosExternos2_2</vt:lpstr>
      <vt:lpstr>'S SALVADOR'!DadosExternos2_2</vt:lpstr>
      <vt:lpstr>'10'!DadosExternos5</vt:lpstr>
      <vt:lpstr>'11'!DadosExternos5</vt:lpstr>
      <vt:lpstr>'12'!DadosExternos5</vt:lpstr>
      <vt:lpstr>'8'!DadosExternos5</vt:lpstr>
      <vt:lpstr>'9'!DadosExternos5</vt:lpstr>
      <vt:lpstr>'BARÃO RIO BRANCO'!DadosExternos5</vt:lpstr>
      <vt:lpstr>'BELO HORIZONTE'!DadosExternos5</vt:lpstr>
      <vt:lpstr>IMIGRANTES!DadosExternos5</vt:lpstr>
      <vt:lpstr>'IRMÃ CARMELITA'!DadosExternos5</vt:lpstr>
      <vt:lpstr>NITERÓI!DadosExternos5</vt:lpstr>
      <vt:lpstr>'PROJETADA Y'!DadosExternos5</vt:lpstr>
      <vt:lpstr>RESUMO!DadosExternos5</vt:lpstr>
      <vt:lpstr>'S SALVADOR'!DadosExternos5</vt:lpstr>
      <vt:lpstr>'10'!DadosExternos5_1</vt:lpstr>
      <vt:lpstr>'11'!DadosExternos5_1</vt:lpstr>
      <vt:lpstr>'12'!DadosExternos5_1</vt:lpstr>
      <vt:lpstr>'8'!DadosExternos5_1</vt:lpstr>
      <vt:lpstr>'9'!DadosExternos5_1</vt:lpstr>
      <vt:lpstr>'BARÃO RIO BRANCO'!DadosExternos5_1</vt:lpstr>
      <vt:lpstr>'BELO HORIZONTE'!DadosExternos5_1</vt:lpstr>
      <vt:lpstr>IMIGRANTES!DadosExternos5_1</vt:lpstr>
      <vt:lpstr>'IRMÃ CARMELITA'!DadosExternos5_1</vt:lpstr>
      <vt:lpstr>NITERÓI!DadosExternos5_1</vt:lpstr>
      <vt:lpstr>'PROJETADA Y'!DadosExternos5_1</vt:lpstr>
      <vt:lpstr>RESUMO!DadosExternos5_1</vt:lpstr>
      <vt:lpstr>'S SALVADOR'!DadosExternos5_1</vt:lpstr>
      <vt:lpstr>'10'!DadosExternos5_2</vt:lpstr>
      <vt:lpstr>'11'!DadosExternos5_2</vt:lpstr>
      <vt:lpstr>'12'!DadosExternos5_2</vt:lpstr>
      <vt:lpstr>'8'!DadosExternos5_2</vt:lpstr>
      <vt:lpstr>'9'!DadosExternos5_2</vt:lpstr>
      <vt:lpstr>'BARÃO RIO BRANCO'!DadosExternos5_2</vt:lpstr>
      <vt:lpstr>'BELO HORIZONTE'!DadosExternos5_2</vt:lpstr>
      <vt:lpstr>IMIGRANTES!DadosExternos5_2</vt:lpstr>
      <vt:lpstr>'IRMÃ CARMELITA'!DadosExternos5_2</vt:lpstr>
      <vt:lpstr>NITERÓI!DadosExternos5_2</vt:lpstr>
      <vt:lpstr>'PROJETADA Y'!DadosExternos5_2</vt:lpstr>
      <vt:lpstr>RESUMO!DadosExternos5_2</vt:lpstr>
      <vt:lpstr>'S SALVADOR'!DadosExternos5_2</vt:lpstr>
      <vt:lpstr>'10'!DadosExternos6</vt:lpstr>
      <vt:lpstr>'11'!DadosExternos6</vt:lpstr>
      <vt:lpstr>'12'!DadosExternos6</vt:lpstr>
      <vt:lpstr>'8'!DadosExternos6</vt:lpstr>
      <vt:lpstr>'9'!DadosExternos6</vt:lpstr>
      <vt:lpstr>'BARÃO RIO BRANCO'!DadosExternos6</vt:lpstr>
      <vt:lpstr>'BELO HORIZONTE'!DadosExternos6</vt:lpstr>
      <vt:lpstr>IMIGRANTES!DadosExternos6</vt:lpstr>
      <vt:lpstr>'IRMÃ CARMELITA'!DadosExternos6</vt:lpstr>
      <vt:lpstr>NITERÓI!DadosExternos6</vt:lpstr>
      <vt:lpstr>'PROJETADA Y'!DadosExternos6</vt:lpstr>
      <vt:lpstr>RESUMO!DadosExternos6</vt:lpstr>
      <vt:lpstr>'S SALVADOR'!DadosExternos6</vt:lpstr>
      <vt:lpstr>'10'!DadosExternos6_1</vt:lpstr>
      <vt:lpstr>'11'!DadosExternos6_1</vt:lpstr>
      <vt:lpstr>'12'!DadosExternos6_1</vt:lpstr>
      <vt:lpstr>'8'!DadosExternos6_1</vt:lpstr>
      <vt:lpstr>'9'!DadosExternos6_1</vt:lpstr>
      <vt:lpstr>'BARÃO RIO BRANCO'!DadosExternos6_1</vt:lpstr>
      <vt:lpstr>'BELO HORIZONTE'!DadosExternos6_1</vt:lpstr>
      <vt:lpstr>IMIGRANTES!DadosExternos6_1</vt:lpstr>
      <vt:lpstr>'IRMÃ CARMELITA'!DadosExternos6_1</vt:lpstr>
      <vt:lpstr>NITERÓI!DadosExternos6_1</vt:lpstr>
      <vt:lpstr>'PROJETADA Y'!DadosExternos6_1</vt:lpstr>
      <vt:lpstr>RESUMO!DadosExternos6_1</vt:lpstr>
      <vt:lpstr>'S SALVADOR'!DadosExternos6_1</vt:lpstr>
      <vt:lpstr>'10'!DadosExternos6_2</vt:lpstr>
      <vt:lpstr>'11'!DadosExternos6_2</vt:lpstr>
      <vt:lpstr>'12'!DadosExternos6_2</vt:lpstr>
      <vt:lpstr>'8'!DadosExternos6_2</vt:lpstr>
      <vt:lpstr>'9'!DadosExternos6_2</vt:lpstr>
      <vt:lpstr>'BARÃO RIO BRANCO'!DadosExternos6_2</vt:lpstr>
      <vt:lpstr>'BELO HORIZONTE'!DadosExternos6_2</vt:lpstr>
      <vt:lpstr>IMIGRANTES!DadosExternos6_2</vt:lpstr>
      <vt:lpstr>'IRMÃ CARMELITA'!DadosExternos6_2</vt:lpstr>
      <vt:lpstr>NITERÓI!DadosExternos6_2</vt:lpstr>
      <vt:lpstr>'PROJETADA Y'!DadosExternos6_2</vt:lpstr>
      <vt:lpstr>RESUMO!DadosExternos6_2</vt:lpstr>
      <vt:lpstr>'S SALVADOR'!DadosExternos6_2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</dc:creator>
  <cp:lastModifiedBy>AMOP</cp:lastModifiedBy>
  <cp:lastPrinted>2016-04-06T14:00:28Z</cp:lastPrinted>
  <dcterms:created xsi:type="dcterms:W3CDTF">1998-02-17T17:03:09Z</dcterms:created>
  <dcterms:modified xsi:type="dcterms:W3CDTF">2016-04-06T14:04:34Z</dcterms:modified>
</cp:coreProperties>
</file>